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20730" windowHeight="9495"/>
  </bookViews>
  <sheets>
    <sheet name="Валютный" sheetId="2" r:id="rId1"/>
    <sheet name="Валютный  2018 " sheetId="1" state="hidden" r:id="rId2"/>
  </sheets>
  <definedNames>
    <definedName name="_xlnm.Print_Area" localSheetId="0">Валютный!$A$1:$G$129</definedName>
    <definedName name="_xlnm.Print_Area" localSheetId="1">'Валютный  2018 '!$A$3:$H$138</definedName>
  </definedNames>
  <calcPr calcId="144525"/>
</workbook>
</file>

<file path=xl/calcChain.xml><?xml version="1.0" encoding="utf-8"?>
<calcChain xmlns="http://schemas.openxmlformats.org/spreadsheetml/2006/main">
  <c r="G96" i="2" l="1"/>
  <c r="G97" i="2"/>
  <c r="G95" i="2"/>
  <c r="B114" i="2" l="1"/>
  <c r="B115" i="2"/>
  <c r="B116" i="2"/>
  <c r="B117" i="2"/>
  <c r="B118" i="2"/>
  <c r="C125" i="2" l="1"/>
  <c r="G123" i="2"/>
  <c r="G122" i="2"/>
  <c r="G121" i="2"/>
  <c r="G120" i="2"/>
  <c r="E118" i="2"/>
  <c r="C118" i="2"/>
  <c r="E117" i="2"/>
  <c r="G117" i="2" s="1"/>
  <c r="C117" i="2"/>
  <c r="E116" i="2"/>
  <c r="C116" i="2"/>
  <c r="E115" i="2"/>
  <c r="G115" i="2" s="1"/>
  <c r="C115" i="2"/>
  <c r="E114" i="2"/>
  <c r="C114" i="2"/>
  <c r="G112" i="2"/>
  <c r="G111" i="2"/>
  <c r="G110" i="2"/>
  <c r="G109" i="2"/>
  <c r="G108" i="2"/>
  <c r="G107" i="2"/>
  <c r="G106" i="2"/>
  <c r="I85" i="2"/>
  <c r="G85" i="2"/>
  <c r="I84" i="2"/>
  <c r="G84" i="2"/>
  <c r="E77" i="2"/>
  <c r="E76" i="2"/>
  <c r="G76" i="2" s="1"/>
  <c r="E75" i="2"/>
  <c r="E74" i="2"/>
  <c r="G74" i="2" s="1"/>
  <c r="E73" i="2"/>
  <c r="G56" i="2"/>
  <c r="F53" i="2"/>
  <c r="G53" i="2" s="1"/>
  <c r="E51" i="2"/>
  <c r="F51" i="2" s="1"/>
  <c r="E48" i="2"/>
  <c r="F48" i="2" s="1"/>
  <c r="F45" i="2"/>
  <c r="E44" i="2"/>
  <c r="F44" i="2" s="1"/>
  <c r="F43" i="2"/>
  <c r="G43" i="2" s="1"/>
  <c r="F42" i="2"/>
  <c r="E37" i="2"/>
  <c r="G24" i="2"/>
  <c r="E21" i="2"/>
  <c r="F21" i="2" s="1"/>
  <c r="E12" i="2"/>
  <c r="G12" i="2" s="1"/>
  <c r="E11" i="2"/>
  <c r="E10" i="2"/>
  <c r="G10" i="2" s="1"/>
  <c r="E9" i="2"/>
  <c r="E8" i="2"/>
  <c r="G8" i="2" s="1"/>
  <c r="G21" i="2" l="1"/>
  <c r="G44" i="2"/>
  <c r="G11" i="2"/>
  <c r="G37" i="2"/>
  <c r="G42" i="2"/>
  <c r="G45" i="2"/>
  <c r="G48" i="2"/>
  <c r="G51" i="2"/>
  <c r="G73" i="2"/>
  <c r="G75" i="2"/>
  <c r="G77" i="2"/>
  <c r="G114" i="2"/>
  <c r="G116" i="2"/>
  <c r="G118" i="2"/>
  <c r="G9" i="2"/>
  <c r="C134" i="1"/>
  <c r="G120" i="1" s="1"/>
  <c r="H132" i="1"/>
  <c r="G132" i="1"/>
  <c r="H131" i="1"/>
  <c r="G131" i="1"/>
  <c r="H130" i="1"/>
  <c r="G130" i="1"/>
  <c r="H129" i="1"/>
  <c r="G129" i="1"/>
  <c r="E127" i="1"/>
  <c r="C127" i="1"/>
  <c r="B127" i="1"/>
  <c r="G126" i="1"/>
  <c r="E126" i="1"/>
  <c r="H126" i="1" s="1"/>
  <c r="C126" i="1"/>
  <c r="B126" i="1"/>
  <c r="E125" i="1"/>
  <c r="G125" i="1" s="1"/>
  <c r="C125" i="1"/>
  <c r="B125" i="1"/>
  <c r="E124" i="1"/>
  <c r="H124" i="1" s="1"/>
  <c r="C124" i="1"/>
  <c r="B124" i="1"/>
  <c r="E123" i="1"/>
  <c r="C123" i="1"/>
  <c r="B123" i="1"/>
  <c r="H121" i="1"/>
  <c r="H120" i="1"/>
  <c r="H119" i="1"/>
  <c r="H118" i="1"/>
  <c r="H117" i="1"/>
  <c r="H116" i="1"/>
  <c r="H115" i="1"/>
  <c r="H106" i="1"/>
  <c r="H105" i="1"/>
  <c r="H104" i="1"/>
  <c r="H103" i="1"/>
  <c r="H101" i="1"/>
  <c r="H100" i="1"/>
  <c r="H99" i="1"/>
  <c r="H98" i="1"/>
  <c r="H96" i="1"/>
  <c r="H95" i="1"/>
  <c r="H94" i="1"/>
  <c r="G93" i="1"/>
  <c r="F93" i="1"/>
  <c r="H93" i="1" s="1"/>
  <c r="H92" i="1"/>
  <c r="H91" i="1"/>
  <c r="J90" i="1"/>
  <c r="H90" i="1"/>
  <c r="G90" i="1"/>
  <c r="J89" i="1"/>
  <c r="H89" i="1"/>
  <c r="G89" i="1"/>
  <c r="H87" i="1"/>
  <c r="H86" i="1"/>
  <c r="H85" i="1"/>
  <c r="H84" i="1"/>
  <c r="H83" i="1"/>
  <c r="H82" i="1"/>
  <c r="H81" i="1"/>
  <c r="H80" i="1"/>
  <c r="H79" i="1"/>
  <c r="H78" i="1"/>
  <c r="H77" i="1"/>
  <c r="H76" i="1"/>
  <c r="E75" i="1"/>
  <c r="G75" i="1" s="1"/>
  <c r="E74" i="1"/>
  <c r="H74" i="1" s="1"/>
  <c r="E73" i="1"/>
  <c r="G72" i="1"/>
  <c r="E72" i="1"/>
  <c r="H72" i="1" s="1"/>
  <c r="E71" i="1"/>
  <c r="G71" i="1" s="1"/>
  <c r="H69" i="1"/>
  <c r="G69" i="1"/>
  <c r="H68" i="1"/>
  <c r="G68" i="1"/>
  <c r="H67" i="1"/>
  <c r="G67" i="1"/>
  <c r="E66" i="1"/>
  <c r="F66" i="1" s="1"/>
  <c r="E65" i="1"/>
  <c r="F65" i="1" s="1"/>
  <c r="H64" i="1"/>
  <c r="G64" i="1"/>
  <c r="H63" i="1"/>
  <c r="G63" i="1"/>
  <c r="H62" i="1"/>
  <c r="G62" i="1"/>
  <c r="H61" i="1"/>
  <c r="G61" i="1"/>
  <c r="H60" i="1"/>
  <c r="G60" i="1"/>
  <c r="H58" i="1"/>
  <c r="G58" i="1"/>
  <c r="H57" i="1"/>
  <c r="G57" i="1"/>
  <c r="H56" i="1"/>
  <c r="G56" i="1"/>
  <c r="H53" i="1"/>
  <c r="G53" i="1"/>
  <c r="H52" i="1"/>
  <c r="G52" i="1"/>
  <c r="F51" i="1"/>
  <c r="H51" i="1" s="1"/>
  <c r="H50" i="1"/>
  <c r="G50" i="1"/>
  <c r="E49" i="1"/>
  <c r="F49" i="1" s="1"/>
  <c r="G49" i="1" s="1"/>
  <c r="H48" i="1"/>
  <c r="G48" i="1"/>
  <c r="H47" i="1"/>
  <c r="G47" i="1"/>
  <c r="E46" i="1"/>
  <c r="F46" i="1" s="1"/>
  <c r="G46" i="1" s="1"/>
  <c r="H45" i="1"/>
  <c r="G45" i="1"/>
  <c r="F44" i="1"/>
  <c r="E43" i="1"/>
  <c r="F43" i="1" s="1"/>
  <c r="F42" i="1"/>
  <c r="H42" i="1" s="1"/>
  <c r="F41" i="1"/>
  <c r="G40" i="1"/>
  <c r="F40" i="1"/>
  <c r="H40" i="1" s="1"/>
  <c r="H39" i="1"/>
  <c r="H38" i="1"/>
  <c r="G38" i="1"/>
  <c r="E37" i="1"/>
  <c r="G37" i="1" s="1"/>
  <c r="H24" i="1"/>
  <c r="G24" i="1"/>
  <c r="H23" i="1"/>
  <c r="G23" i="1"/>
  <c r="H22" i="1"/>
  <c r="G22" i="1"/>
  <c r="E21" i="1"/>
  <c r="F21" i="1" s="1"/>
  <c r="H20" i="1"/>
  <c r="H19" i="1"/>
  <c r="G19" i="1"/>
  <c r="H18" i="1"/>
  <c r="H17" i="1"/>
  <c r="G17" i="1"/>
  <c r="H16" i="1"/>
  <c r="H15" i="1"/>
  <c r="G15" i="1"/>
  <c r="H14" i="1"/>
  <c r="H13" i="1"/>
  <c r="G13" i="1"/>
  <c r="G12" i="1"/>
  <c r="E12" i="1"/>
  <c r="H12" i="1" s="1"/>
  <c r="E11" i="1"/>
  <c r="G11" i="1" s="1"/>
  <c r="E10" i="1"/>
  <c r="H10" i="1" s="1"/>
  <c r="E9" i="1"/>
  <c r="G8" i="1"/>
  <c r="E8" i="1"/>
  <c r="H8" i="1" s="1"/>
  <c r="G9" i="1" l="1"/>
  <c r="G14" i="1"/>
  <c r="G16" i="1"/>
  <c r="G18" i="1"/>
  <c r="G20" i="1"/>
  <c r="G39" i="1"/>
  <c r="G41" i="1"/>
  <c r="G44" i="1"/>
  <c r="G74" i="1"/>
  <c r="G77" i="1"/>
  <c r="G79" i="1"/>
  <c r="G81" i="1"/>
  <c r="G83" i="1"/>
  <c r="G85" i="1"/>
  <c r="G87" i="1"/>
  <c r="G91" i="1"/>
  <c r="G95" i="1"/>
  <c r="G98" i="1"/>
  <c r="G100" i="1"/>
  <c r="G103" i="1"/>
  <c r="G105" i="1"/>
  <c r="G115" i="1"/>
  <c r="G117" i="1"/>
  <c r="G119" i="1"/>
  <c r="G121" i="1"/>
  <c r="G123" i="1"/>
  <c r="G124" i="1"/>
  <c r="G10" i="1"/>
  <c r="G42" i="1"/>
  <c r="G51" i="1"/>
  <c r="G73" i="1"/>
  <c r="G76" i="1"/>
  <c r="G78" i="1"/>
  <c r="G80" i="1"/>
  <c r="G82" i="1"/>
  <c r="G84" i="1"/>
  <c r="G86" i="1"/>
  <c r="G92" i="1"/>
  <c r="G94" i="1"/>
  <c r="G96" i="1"/>
  <c r="G99" i="1"/>
  <c r="G101" i="1"/>
  <c r="G104" i="1"/>
  <c r="G106" i="1"/>
  <c r="G116" i="1"/>
  <c r="G118" i="1"/>
  <c r="G127" i="1"/>
  <c r="H21" i="1"/>
  <c r="G21" i="1"/>
  <c r="H66" i="1"/>
  <c r="G66" i="1"/>
  <c r="H43" i="1"/>
  <c r="G43" i="1"/>
  <c r="H65" i="1"/>
  <c r="G65" i="1"/>
  <c r="H11" i="1"/>
  <c r="H37" i="1"/>
  <c r="H41" i="1"/>
  <c r="H49" i="1"/>
  <c r="H73" i="1"/>
  <c r="H75" i="1"/>
  <c r="H123" i="1"/>
  <c r="H127" i="1"/>
  <c r="H9" i="1"/>
  <c r="H44" i="1"/>
  <c r="H46" i="1"/>
  <c r="H71" i="1"/>
  <c r="H125" i="1"/>
</calcChain>
</file>

<file path=xl/sharedStrings.xml><?xml version="1.0" encoding="utf-8"?>
<sst xmlns="http://schemas.openxmlformats.org/spreadsheetml/2006/main" count="443" uniqueCount="153">
  <si>
    <t>Утверждаю: ____________ Д.В. Кашников</t>
  </si>
  <si>
    <t>ПРАЙС-ЛИСТ</t>
  </si>
  <si>
    <t xml:space="preserve">                   на поставку майонезной и маргариновой продукции, масла растительного, кетчупов и соусов</t>
  </si>
  <si>
    <r>
      <t xml:space="preserve">                         ОАО "Минский маргариновый завод" на условиях </t>
    </r>
    <r>
      <rPr>
        <b/>
        <i/>
        <sz val="8"/>
        <color indexed="10"/>
        <rFont val="Times New Roman"/>
        <family val="1"/>
        <charset val="204"/>
      </rPr>
      <t>FCA-г.Минск</t>
    </r>
    <r>
      <rPr>
        <b/>
        <i/>
        <sz val="8"/>
        <rFont val="Times New Roman"/>
        <family val="1"/>
        <charset val="204"/>
      </rPr>
      <t xml:space="preserve"> (склад изготовителя) </t>
    </r>
  </si>
  <si>
    <t>№</t>
  </si>
  <si>
    <t>Наименование товара</t>
  </si>
  <si>
    <t>Ед.изм.</t>
  </si>
  <si>
    <t>Кол-во в упак.(шт.)</t>
  </si>
  <si>
    <t>Цена за ед.в бел.руб.
прескурант
(без НДС)</t>
  </si>
  <si>
    <t>Цена за ед.в бел.руб. 
(без НДС)</t>
  </si>
  <si>
    <t>Цена за ед.в $ США
(без НДС)</t>
  </si>
  <si>
    <t>"Молочный" нефасованный 82% в/с (марка МТ, МТС)</t>
  </si>
  <si>
    <t>1 кг</t>
  </si>
  <si>
    <t>20 кг</t>
  </si>
  <si>
    <t>"Универсальный" д/промпереработки 82%, в/с</t>
  </si>
  <si>
    <t>"Молочный особый-1" нефасованный 82% в/с</t>
  </si>
  <si>
    <t>"Солнечный" твердый нефасованный 72% в/с</t>
  </si>
  <si>
    <t>"Молочный Люкс" нефасованный 82% в/с</t>
  </si>
  <si>
    <t xml:space="preserve">Заменитель молочного жира </t>
  </si>
  <si>
    <t>кг</t>
  </si>
  <si>
    <t>«Молочный особый" твердый  нефасованный, 82% , в/с</t>
  </si>
  <si>
    <t>«Универсальный» твердый  нефас.,  82%, в/с</t>
  </si>
  <si>
    <t>«Солнечный» твердый нефасованный, 72%, в/с</t>
  </si>
  <si>
    <t xml:space="preserve"> кг</t>
  </si>
  <si>
    <t>«Домашний» твердый нефасованный,  50%, в/с</t>
  </si>
  <si>
    <t>"Сливочный" фольга 82%</t>
  </si>
  <si>
    <t>230г</t>
  </si>
  <si>
    <t>"Молочный" фольга 82%</t>
  </si>
  <si>
    <t xml:space="preserve">"Солнечный" фольга 72% </t>
  </si>
  <si>
    <t>"Неман" фольга 65% в/с</t>
  </si>
  <si>
    <t>250г</t>
  </si>
  <si>
    <t>80/40</t>
  </si>
  <si>
    <t xml:space="preserve">"Неман" фольга 65% </t>
  </si>
  <si>
    <t xml:space="preserve">"Домашний" 50% </t>
  </si>
  <si>
    <t>"Домашний" 50% в/с</t>
  </si>
  <si>
    <t>200г</t>
  </si>
  <si>
    <t>80/41</t>
  </si>
  <si>
    <t xml:space="preserve">"Провансаль Премиум" DOY-PAC 75% </t>
  </si>
  <si>
    <t>200 г</t>
  </si>
  <si>
    <t>"Провансаль люкс" п/э пакет 67%</t>
  </si>
  <si>
    <t>"Провансаль люкс" ведро 67%</t>
  </si>
  <si>
    <t>900г</t>
  </si>
  <si>
    <t>"Провансаль люкс" флакон п/э 67%</t>
  </si>
  <si>
    <t>800г</t>
  </si>
  <si>
    <t xml:space="preserve">"Провансаль люкс" дой-пак 67% </t>
  </si>
  <si>
    <t>230 г</t>
  </si>
  <si>
    <t>"Провансаль" п/э пакет 67%</t>
  </si>
  <si>
    <t xml:space="preserve">"Провансаль Столица"  п/э пакет 48% </t>
  </si>
  <si>
    <t>"Провансаль юбилейный" п/э пакет 50%</t>
  </si>
  <si>
    <t>"Провансаль городской" п/э пакет 50%</t>
  </si>
  <si>
    <t>"Школьный" п/э пакет 45%</t>
  </si>
  <si>
    <t>"Провансаль оливковый" п/э 50%</t>
  </si>
  <si>
    <t xml:space="preserve"> Соус "Провансаль салатный" п/э 20%</t>
  </si>
  <si>
    <t>180г</t>
  </si>
  <si>
    <t>"Провансаль постный" п/э пакет 35%</t>
  </si>
  <si>
    <t>"Провансаль городской" ведро 50%</t>
  </si>
  <si>
    <t>«Провансаль сырный», ПЭТ пакет 20%</t>
  </si>
  <si>
    <t>450г</t>
  </si>
  <si>
    <t>"Крестьянский" раст.-слив., брикет, фольга 72%</t>
  </si>
  <si>
    <t>"Крестьянский" раст.-слив. нефас. 72%</t>
  </si>
  <si>
    <t>"Домашний" раст., брикет, фольга 50%</t>
  </si>
  <si>
    <t>Подсолнечное р/д/в в ПЭТ бутылке</t>
  </si>
  <si>
    <t>850 мл</t>
  </si>
  <si>
    <t>Подсолнечное ЛЮКС р/д/в в ПЭТ бутылке</t>
  </si>
  <si>
    <t>4,9 л</t>
  </si>
  <si>
    <t>Растительное (рапс.) р/д в ПЭТ бутылке</t>
  </si>
  <si>
    <t>Растительное (рапс.) р/д в ПЭТ бут. с ароматом укропа</t>
  </si>
  <si>
    <t>980 мл</t>
  </si>
  <si>
    <t>Растительное (рапс.) р/д в ПЭТ бут. с ароматом сливочного масла</t>
  </si>
  <si>
    <t>Растительное (рапс.-подсолнечное) р/д в ПЭТ бут.</t>
  </si>
  <si>
    <t>Растительное подсолнечно-оливковое р/д</t>
  </si>
  <si>
    <t>Растительное "Полезное" подсолнечно-кукурузное р/д</t>
  </si>
  <si>
    <t>"Шашлычный" флакон п/м</t>
  </si>
  <si>
    <t>900 г</t>
  </si>
  <si>
    <t>"Классический" флакон п/м</t>
  </si>
  <si>
    <t>"Аджика" флакон п/м</t>
  </si>
  <si>
    <t>"Томатный" флакон п/м</t>
  </si>
  <si>
    <t>"Нежный" флакон п/м</t>
  </si>
  <si>
    <t>500г</t>
  </si>
  <si>
    <t>"Шашлычный" дой-пак</t>
  </si>
  <si>
    <t xml:space="preserve">"Аджика" дой-пак </t>
  </si>
  <si>
    <t>"Томатный" дой-пак</t>
  </si>
  <si>
    <t>"Нежный" дой-пак</t>
  </si>
  <si>
    <t>"Классический" дой-пак</t>
  </si>
  <si>
    <t>"Ананас-карри", твист-офф</t>
  </si>
  <si>
    <t>400г</t>
  </si>
  <si>
    <t>"Китайский", твист-офф</t>
  </si>
  <si>
    <t>"Белорусский с хреном", DOY-PAK</t>
  </si>
  <si>
    <t>"Грибной", DOY-PAK</t>
  </si>
  <si>
    <t>"Ананас-карри", DOY-PAK</t>
  </si>
  <si>
    <t>"Горчичный", DOY-PAK</t>
  </si>
  <si>
    <t>"Сливочно-чесночный", DOY-PAK</t>
  </si>
  <si>
    <t>"Сырный", DOY-PAK</t>
  </si>
  <si>
    <t xml:space="preserve">«Белорусский с лимоном»               </t>
  </si>
  <si>
    <t>170 г</t>
  </si>
  <si>
    <t>«Белорусский со свеклой»</t>
  </si>
  <si>
    <r>
      <t>«Белорусский классический»</t>
    </r>
    <r>
      <rPr>
        <sz val="9"/>
        <color indexed="10"/>
        <rFont val="Times New Roman"/>
        <family val="1"/>
        <charset val="204"/>
      </rPr>
      <t xml:space="preserve">     </t>
    </r>
  </si>
  <si>
    <r>
      <t>«Белорусский с горчицей»</t>
    </r>
    <r>
      <rPr>
        <sz val="9"/>
        <color indexed="10"/>
        <rFont val="Times New Roman"/>
        <family val="1"/>
        <charset val="204"/>
      </rPr>
      <t xml:space="preserve">     </t>
    </r>
  </si>
  <si>
    <t xml:space="preserve">«Аппетитная»                              </t>
  </si>
  <si>
    <r>
      <t>«Нежная с орехом»</t>
    </r>
    <r>
      <rPr>
        <sz val="9"/>
        <color indexed="10"/>
        <rFont val="Times New Roman"/>
        <family val="1"/>
        <charset val="204"/>
      </rPr>
      <t xml:space="preserve">                           </t>
    </r>
  </si>
  <si>
    <t>"Нежная"</t>
  </si>
  <si>
    <t>"Зернистая"</t>
  </si>
  <si>
    <t>Сырный продукт</t>
  </si>
  <si>
    <t xml:space="preserve">"Белорусский" </t>
  </si>
  <si>
    <t>2 кг</t>
  </si>
  <si>
    <t>т/у брусок</t>
  </si>
  <si>
    <t>"Белорусский с тмином", "Белорусский с чесноком и зеленью", "Белорусский с паприкой", "Белорусский с грибами"</t>
  </si>
  <si>
    <t xml:space="preserve">"Сливочный" 50% </t>
  </si>
  <si>
    <t>3 кг</t>
  </si>
  <si>
    <t xml:space="preserve">"Сливочный" </t>
  </si>
  <si>
    <t>5,5 кг</t>
  </si>
  <si>
    <t>"Сливочный" т/у брусок 50% жирность</t>
  </si>
  <si>
    <t>"Белорусский" т/у брусок 40% жирность</t>
  </si>
  <si>
    <t xml:space="preserve">Для бел.продукции курс           </t>
  </si>
  <si>
    <t xml:space="preserve"> 1 рос. руб.</t>
  </si>
  <si>
    <t>1 $ США</t>
  </si>
  <si>
    <t>НБРБ на 25.10.2016</t>
  </si>
  <si>
    <t>220037, г. Минск, ул. Козлова, 27</t>
  </si>
  <si>
    <t>375 17 294 10 50;  375 17 541 66 38</t>
  </si>
  <si>
    <t xml:space="preserve"> www.margarin.by             marketing@margarin.by</t>
  </si>
  <si>
    <t>Цена за ед.в рос.руб.         (без НДС)</t>
  </si>
  <si>
    <r>
      <t xml:space="preserve">МАЙОНЕЗЫ "Золотая капля" 
</t>
    </r>
    <r>
      <rPr>
        <b/>
        <i/>
        <sz val="8"/>
        <rFont val="Times New Roman"/>
        <family val="1"/>
        <charset val="204"/>
      </rPr>
      <t xml:space="preserve">ТН ВЭД ТС 2103 90 900 1 </t>
    </r>
    <r>
      <rPr>
        <b/>
        <i/>
        <sz val="8"/>
        <color rgb="FFFF0000"/>
        <rFont val="Times New Roman"/>
        <family val="1"/>
        <charset val="204"/>
      </rPr>
      <t>Срок годности 90 суток</t>
    </r>
  </si>
  <si>
    <r>
      <t xml:space="preserve">МАРГАРИНЫ СТОЛОВЫЕ "Золотая капля"
</t>
    </r>
    <r>
      <rPr>
        <b/>
        <i/>
        <sz val="8"/>
        <rFont val="Times New Roman"/>
        <family val="1"/>
        <charset val="204"/>
      </rPr>
      <t xml:space="preserve">ТН ВЭД ТС 1517 10 900 0 </t>
    </r>
    <r>
      <rPr>
        <b/>
        <i/>
        <sz val="8"/>
        <color rgb="FFFF0000"/>
        <rFont val="Times New Roman"/>
        <family val="1"/>
        <charset val="204"/>
      </rPr>
      <t>Срок годности 90 суток</t>
    </r>
  </si>
  <si>
    <r>
      <t xml:space="preserve">СПРЕДЫ "Золотая капля" </t>
    </r>
    <r>
      <rPr>
        <i/>
        <sz val="10"/>
        <color rgb="FFFF0000"/>
        <rFont val="Times New Roman"/>
        <family val="1"/>
        <charset val="204"/>
      </rPr>
      <t>Срок годности 90-120 суток</t>
    </r>
  </si>
  <si>
    <r>
      <t xml:space="preserve">МАСЛО РАСТИТЕЛЬНОЕ "Золотая капля"  </t>
    </r>
    <r>
      <rPr>
        <b/>
        <i/>
        <sz val="8"/>
        <rFont val="Times New Roman"/>
        <family val="1"/>
        <charset val="204"/>
      </rPr>
      <t xml:space="preserve">ТН ВЭД ТС 1512 19 900,1514 19 900,1517 90 910 0
</t>
    </r>
    <r>
      <rPr>
        <b/>
        <i/>
        <sz val="8"/>
        <color rgb="FFFF0000"/>
        <rFont val="Times New Roman"/>
        <family val="1"/>
        <charset val="204"/>
      </rPr>
      <t>Срок годности 12 мес</t>
    </r>
  </si>
  <si>
    <r>
      <t xml:space="preserve">КЕТЧУПЫ "Золотая капля"
</t>
    </r>
    <r>
      <rPr>
        <b/>
        <i/>
        <sz val="8"/>
        <rFont val="Times New Roman"/>
        <family val="1"/>
        <charset val="204"/>
      </rPr>
      <t xml:space="preserve">ТН ВЭД ТС 2103 20 0000 </t>
    </r>
    <r>
      <rPr>
        <b/>
        <i/>
        <sz val="8"/>
        <color rgb="FFFF0000"/>
        <rFont val="Times New Roman"/>
        <family val="1"/>
        <charset val="204"/>
      </rPr>
      <t>Срок годности 6 мес.</t>
    </r>
  </si>
  <si>
    <r>
      <t xml:space="preserve">ХРЕН "Золотая капля"
</t>
    </r>
    <r>
      <rPr>
        <b/>
        <i/>
        <sz val="8"/>
        <rFont val="Times New Roman"/>
        <family val="1"/>
        <charset val="204"/>
      </rPr>
      <t xml:space="preserve">ТН ВЭД ТС 2103 90 900 9 </t>
    </r>
    <r>
      <rPr>
        <b/>
        <i/>
        <sz val="8"/>
        <color rgb="FFFF0000"/>
        <rFont val="Times New Roman"/>
        <family val="1"/>
        <charset val="204"/>
      </rPr>
      <t>Срок годности 4 мес.</t>
    </r>
  </si>
  <si>
    <r>
      <t xml:space="preserve">ГОРЧИЦА"Золотая капля"
</t>
    </r>
    <r>
      <rPr>
        <b/>
        <i/>
        <sz val="8"/>
        <rFont val="Times New Roman"/>
        <family val="1"/>
        <charset val="204"/>
      </rPr>
      <t xml:space="preserve">ТН ВЭД ТС 2103 30 900 0 </t>
    </r>
    <r>
      <rPr>
        <b/>
        <i/>
        <sz val="8"/>
        <color rgb="FFFF0000"/>
        <rFont val="Times New Roman"/>
        <family val="1"/>
        <charset val="204"/>
      </rPr>
      <t>Срок годности 5 мес.</t>
    </r>
  </si>
  <si>
    <r>
      <t xml:space="preserve">СОУСЫ "Золотая капля" </t>
    </r>
    <r>
      <rPr>
        <sz val="10"/>
        <rFont val="Times New Roman"/>
        <family val="1"/>
        <charset val="204"/>
      </rPr>
      <t>(на майонезной основе),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35% жирности
</t>
    </r>
    <r>
      <rPr>
        <b/>
        <i/>
        <sz val="8"/>
        <rFont val="Times New Roman"/>
        <family val="1"/>
        <charset val="204"/>
      </rPr>
      <t xml:space="preserve">ТН ВЭД ТС 2103 90 900 1 </t>
    </r>
    <r>
      <rPr>
        <b/>
        <i/>
        <sz val="8"/>
        <color rgb="FFFF0000"/>
        <rFont val="Times New Roman"/>
        <family val="1"/>
        <charset val="204"/>
      </rPr>
      <t>Срок годности 4 мес.</t>
    </r>
  </si>
  <si>
    <t xml:space="preserve">СПРЕДЫ "Золотая капля" </t>
  </si>
  <si>
    <t>НБРБ на 06.04.2017</t>
  </si>
  <si>
    <t>"Крестьянский" раст.-сливочный, брикет, фольга 72.5%</t>
  </si>
  <si>
    <t>"Провансаль городской" флакон п/э 50%</t>
  </si>
  <si>
    <t xml:space="preserve">"Аджика Люкс" дой-пак </t>
  </si>
  <si>
    <t>"Европейская"</t>
  </si>
  <si>
    <t>«Солнечный» твердый нефасованный,  72%, в/с</t>
  </si>
  <si>
    <t>Рапсовое р/д в ПЭТ бутылке</t>
  </si>
  <si>
    <t>Растительное рапсово-подсолнечное р/д</t>
  </si>
  <si>
    <t>"Крестьянский" раст.-слив. нефас. 72.5%, в т.ч. молочного жира 15%</t>
  </si>
  <si>
    <r>
      <t xml:space="preserve">                         ОАО "Минский маргариновый завод" на условиях </t>
    </r>
    <r>
      <rPr>
        <b/>
        <i/>
        <sz val="12"/>
        <color indexed="10"/>
        <rFont val="Times New Roman"/>
        <family val="1"/>
        <charset val="204"/>
      </rPr>
      <t>FCA-г.Минск</t>
    </r>
    <r>
      <rPr>
        <b/>
        <i/>
        <sz val="12"/>
        <rFont val="Times New Roman"/>
        <family val="1"/>
        <charset val="204"/>
      </rPr>
      <t xml:space="preserve"> (склад изготовителя) </t>
    </r>
  </si>
  <si>
    <r>
      <t xml:space="preserve">МАРГАРИНЫ СТОЛОВЫЕ "Золотая капля"
</t>
    </r>
    <r>
      <rPr>
        <b/>
        <i/>
        <sz val="12"/>
        <rFont val="Times New Roman"/>
        <family val="1"/>
        <charset val="204"/>
      </rPr>
      <t>ТН ВЭД ТС 1517 10 900 0</t>
    </r>
  </si>
  <si>
    <r>
      <t xml:space="preserve">МАЙОНЕЗЫ "Золотая капля" 
</t>
    </r>
    <r>
      <rPr>
        <b/>
        <i/>
        <sz val="12"/>
        <rFont val="Times New Roman"/>
        <family val="1"/>
        <charset val="204"/>
      </rPr>
      <t xml:space="preserve">ТН ВЭД ТС 2103 90 900 1 </t>
    </r>
  </si>
  <si>
    <r>
      <t xml:space="preserve">МАСЛО РАСТИТЕЛЬНОЕ "Золотая капля"  </t>
    </r>
    <r>
      <rPr>
        <b/>
        <i/>
        <sz val="12"/>
        <rFont val="Times New Roman"/>
        <family val="1"/>
        <charset val="204"/>
      </rPr>
      <t xml:space="preserve">ТН ВЭД ТС 1512 19 900,1514 19 900,1517 90 910 0
</t>
    </r>
  </si>
  <si>
    <r>
      <t xml:space="preserve">КЕТЧУПЫ "Золотая капля"
</t>
    </r>
    <r>
      <rPr>
        <b/>
        <i/>
        <sz val="12"/>
        <rFont val="Times New Roman"/>
        <family val="1"/>
        <charset val="204"/>
      </rPr>
      <t xml:space="preserve">ТН ВЭД ТС 2103 20 0000 </t>
    </r>
  </si>
  <si>
    <r>
      <t xml:space="preserve">СОУСЫ "Золотая капля" </t>
    </r>
    <r>
      <rPr>
        <sz val="12"/>
        <rFont val="Times New Roman"/>
        <family val="1"/>
        <charset val="204"/>
      </rPr>
      <t>(на майонезной основе),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35% жирности
</t>
    </r>
    <r>
      <rPr>
        <b/>
        <i/>
        <sz val="12"/>
        <rFont val="Times New Roman"/>
        <family val="1"/>
        <charset val="204"/>
      </rPr>
      <t xml:space="preserve">ТН ВЭД ТС 2103 90 900 1 </t>
    </r>
  </si>
  <si>
    <r>
      <t xml:space="preserve">ХРЕН "Золотая капля"
</t>
    </r>
    <r>
      <rPr>
        <b/>
        <i/>
        <sz val="12"/>
        <rFont val="Times New Roman"/>
        <family val="1"/>
        <charset val="204"/>
      </rPr>
      <t xml:space="preserve">ТН ВЭД ТС 2103 90 900 9 </t>
    </r>
  </si>
  <si>
    <r>
      <t>«Белорусский классический»</t>
    </r>
    <r>
      <rPr>
        <sz val="12"/>
        <color indexed="10"/>
        <rFont val="Times New Roman"/>
        <family val="1"/>
        <charset val="204"/>
      </rPr>
      <t xml:space="preserve">     </t>
    </r>
  </si>
  <si>
    <r>
      <t xml:space="preserve">ГОРЧИЦА"Золотая капля"
</t>
    </r>
    <r>
      <rPr>
        <b/>
        <i/>
        <sz val="12"/>
        <rFont val="Times New Roman"/>
        <family val="1"/>
        <charset val="204"/>
      </rPr>
      <t xml:space="preserve">ТН ВЭД ТС 2103 30 900 0 </t>
    </r>
  </si>
  <si>
    <t>"Сливочный" раст.-жировой, брикет, фольга 72,5% 0% молочного жира</t>
  </si>
  <si>
    <r>
      <t>"Провансаль Оливковый" дой-пак 50%,</t>
    </r>
    <r>
      <rPr>
        <b/>
        <sz val="12"/>
        <color rgb="FFFF0000"/>
        <rFont val="Times New Roman"/>
        <family val="1"/>
        <charset val="204"/>
      </rPr>
      <t xml:space="preserve"> NEW!!</t>
    </r>
  </si>
  <si>
    <r>
      <t xml:space="preserve">"Провансаль Городской" дой-пак 50%,  </t>
    </r>
    <r>
      <rPr>
        <b/>
        <sz val="12"/>
        <color rgb="FFFF0000"/>
        <rFont val="Times New Roman"/>
        <family val="1"/>
        <charset val="204"/>
      </rPr>
      <t>NEW!!</t>
    </r>
  </si>
  <si>
    <t>«Молочный особый -1" твердый  нефасованный, 82% , в/с</t>
  </si>
  <si>
    <t>"Люкс" расти.-слив. нефас. 82.5%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</si>
</sst>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5"/>
      <name val="Arial Cyr"/>
      <charset val="204"/>
    </font>
    <font>
      <b/>
      <i/>
      <sz val="9"/>
      <name val="Times New Roman"/>
      <family val="1"/>
      <charset val="204"/>
    </font>
    <font>
      <sz val="9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color indexed="12"/>
      <name val="Times New Roman"/>
      <family val="1"/>
      <charset val="204"/>
    </font>
    <font>
      <u/>
      <sz val="11.5"/>
      <color indexed="12"/>
      <name val="Arial Cyr"/>
      <charset val="204"/>
    </font>
    <font>
      <u/>
      <sz val="10"/>
      <color indexed="12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0" borderId="0" xfId="0" applyFont="1" applyFill="1" applyAlignment="1"/>
    <xf numFmtId="0" fontId="5" fillId="0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2" fontId="13" fillId="4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15" fillId="0" borderId="0" xfId="0" applyFont="1" applyFill="1"/>
    <xf numFmtId="4" fontId="15" fillId="0" borderId="0" xfId="0" applyNumberFormat="1" applyFont="1" applyFill="1"/>
    <xf numFmtId="0" fontId="13" fillId="0" borderId="2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Fill="1" applyBorder="1" applyAlignment="1">
      <alignment horizontal="center" vertical="center"/>
    </xf>
    <xf numFmtId="14" fontId="25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6" fillId="0" borderId="0" xfId="0" applyFont="1" applyFill="1" applyAlignment="1"/>
    <xf numFmtId="0" fontId="26" fillId="0" borderId="0" xfId="0" applyFont="1" applyFill="1"/>
    <xf numFmtId="0" fontId="26" fillId="0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2" fontId="26" fillId="0" borderId="2" xfId="0" applyNumberFormat="1" applyFont="1" applyFill="1" applyBorder="1" applyAlignment="1">
      <alignment horizontal="center" vertical="center"/>
    </xf>
    <xf numFmtId="1" fontId="26" fillId="2" borderId="2" xfId="0" applyNumberFormat="1" applyFont="1" applyFill="1" applyBorder="1" applyAlignment="1">
      <alignment horizontal="center" vertical="center" wrapText="1"/>
    </xf>
    <xf numFmtId="2" fontId="26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" xfId="0" applyNumberFormat="1" applyFont="1" applyFill="1" applyBorder="1" applyAlignment="1">
      <alignment horizontal="center" vertical="center"/>
    </xf>
    <xf numFmtId="2" fontId="26" fillId="4" borderId="2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/>
    </xf>
    <xf numFmtId="0" fontId="30" fillId="0" borderId="0" xfId="0" applyFont="1" applyFill="1"/>
    <xf numFmtId="4" fontId="30" fillId="0" borderId="0" xfId="0" applyNumberFormat="1" applyFont="1" applyFill="1"/>
    <xf numFmtId="0" fontId="26" fillId="0" borderId="2" xfId="0" applyFont="1" applyFill="1" applyBorder="1" applyAlignment="1">
      <alignment horizontal="justify" vertical="center" wrapText="1"/>
    </xf>
    <xf numFmtId="0" fontId="26" fillId="0" borderId="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0" xfId="1" applyFont="1" applyFill="1" applyBorder="1" applyAlignment="1" applyProtection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2876550</xdr:colOff>
      <xdr:row>0</xdr:row>
      <xdr:rowOff>0</xdr:rowOff>
    </xdr:from>
    <xdr:to>
      <xdr:col>1</xdr:col>
      <xdr:colOff>3933825</xdr:colOff>
      <xdr:row>2</xdr:row>
      <xdr:rowOff>9525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1057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2</xdr:row>
      <xdr:rowOff>19050</xdr:rowOff>
    </xdr:from>
    <xdr:to>
      <xdr:col>7</xdr:col>
      <xdr:colOff>1162050</xdr:colOff>
      <xdr:row>4</xdr:row>
      <xdr:rowOff>133350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333375"/>
          <a:ext cx="1057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0"/>
  <sheetViews>
    <sheetView tabSelected="1" view="pageBreakPreview" zoomScaleNormal="130" zoomScaleSheetLayoutView="100" workbookViewId="0">
      <selection activeCell="I97" sqref="I97"/>
    </sheetView>
  </sheetViews>
  <sheetFormatPr defaultRowHeight="15.75" x14ac:dyDescent="0.25"/>
  <cols>
    <col min="1" max="1" width="3.7109375" style="104" customWidth="1"/>
    <col min="2" max="2" width="67.85546875" style="105" customWidth="1"/>
    <col min="3" max="3" width="11.5703125" style="105" customWidth="1"/>
    <col min="4" max="4" width="13" style="105" customWidth="1"/>
    <col min="5" max="5" width="10.42578125" style="106" hidden="1" customWidth="1"/>
    <col min="6" max="6" width="8.7109375" style="105" hidden="1" customWidth="1"/>
    <col min="7" max="7" width="17.7109375" style="105" customWidth="1"/>
    <col min="8" max="16384" width="9.140625" style="73"/>
  </cols>
  <sheetData>
    <row r="1" spans="1:7" s="67" customFormat="1" ht="16.5" customHeight="1" x14ac:dyDescent="0.25">
      <c r="A1" s="63"/>
      <c r="B1" s="64"/>
      <c r="C1" s="65"/>
      <c r="D1" s="65"/>
      <c r="E1" s="66"/>
      <c r="F1" s="65"/>
      <c r="G1" s="5">
        <v>44197</v>
      </c>
    </row>
    <row r="2" spans="1:7" s="72" customFormat="1" ht="13.5" customHeight="1" x14ac:dyDescent="0.25">
      <c r="A2" s="68"/>
      <c r="B2" s="69"/>
      <c r="C2" s="70"/>
      <c r="D2" s="70"/>
      <c r="E2" s="71"/>
      <c r="F2" s="70"/>
      <c r="G2" s="70"/>
    </row>
    <row r="3" spans="1:7" ht="11.25" customHeight="1" x14ac:dyDescent="0.25">
      <c r="A3" s="116" t="s">
        <v>1</v>
      </c>
      <c r="B3" s="117"/>
      <c r="C3" s="117"/>
      <c r="D3" s="117"/>
      <c r="E3" s="117"/>
      <c r="F3" s="117"/>
      <c r="G3" s="117"/>
    </row>
    <row r="4" spans="1:7" ht="10.5" customHeight="1" x14ac:dyDescent="0.25">
      <c r="A4" s="118" t="s">
        <v>2</v>
      </c>
      <c r="B4" s="119"/>
      <c r="C4" s="119"/>
      <c r="D4" s="119"/>
      <c r="E4" s="119"/>
      <c r="F4" s="119"/>
      <c r="G4" s="119"/>
    </row>
    <row r="5" spans="1:7" x14ac:dyDescent="0.25">
      <c r="A5" s="120" t="s">
        <v>139</v>
      </c>
      <c r="B5" s="121"/>
      <c r="C5" s="121"/>
      <c r="D5" s="121"/>
      <c r="E5" s="121"/>
      <c r="F5" s="121"/>
      <c r="G5" s="121"/>
    </row>
    <row r="6" spans="1:7" ht="55.5" customHeight="1" x14ac:dyDescent="0.25">
      <c r="A6" s="74" t="s">
        <v>4</v>
      </c>
      <c r="B6" s="74" t="s">
        <v>5</v>
      </c>
      <c r="C6" s="74" t="s">
        <v>6</v>
      </c>
      <c r="D6" s="74" t="s">
        <v>7</v>
      </c>
      <c r="E6" s="75" t="s">
        <v>8</v>
      </c>
      <c r="F6" s="74" t="s">
        <v>9</v>
      </c>
      <c r="G6" s="74" t="s">
        <v>10</v>
      </c>
    </row>
    <row r="7" spans="1:7" ht="36" customHeight="1" x14ac:dyDescent="0.25">
      <c r="A7" s="115" t="s">
        <v>140</v>
      </c>
      <c r="B7" s="115"/>
      <c r="C7" s="115"/>
      <c r="D7" s="115"/>
      <c r="E7" s="115"/>
      <c r="F7" s="115"/>
      <c r="G7" s="115"/>
    </row>
    <row r="8" spans="1:7" ht="24.75" hidden="1" customHeight="1" x14ac:dyDescent="0.25">
      <c r="A8" s="74">
        <v>1</v>
      </c>
      <c r="B8" s="76" t="s">
        <v>11</v>
      </c>
      <c r="C8" s="74" t="s">
        <v>12</v>
      </c>
      <c r="D8" s="74" t="s">
        <v>13</v>
      </c>
      <c r="E8" s="75" t="e">
        <f>#REF!</f>
        <v>#REF!</v>
      </c>
      <c r="F8" s="74"/>
      <c r="G8" s="77" t="e">
        <f>$E8/D125</f>
        <v>#REF!</v>
      </c>
    </row>
    <row r="9" spans="1:7" ht="12" hidden="1" customHeight="1" x14ac:dyDescent="0.25">
      <c r="A9" s="74">
        <v>2</v>
      </c>
      <c r="B9" s="76" t="s">
        <v>14</v>
      </c>
      <c r="C9" s="74" t="s">
        <v>12</v>
      </c>
      <c r="D9" s="74" t="s">
        <v>13</v>
      </c>
      <c r="E9" s="75" t="e">
        <f>#REF!</f>
        <v>#REF!</v>
      </c>
      <c r="F9" s="74"/>
      <c r="G9" s="77" t="e">
        <f>$E9/D125</f>
        <v>#REF!</v>
      </c>
    </row>
    <row r="10" spans="1:7" ht="11.25" hidden="1" customHeight="1" x14ac:dyDescent="0.25">
      <c r="A10" s="74">
        <v>3</v>
      </c>
      <c r="B10" s="76" t="s">
        <v>15</v>
      </c>
      <c r="C10" s="74" t="s">
        <v>12</v>
      </c>
      <c r="D10" s="74" t="s">
        <v>13</v>
      </c>
      <c r="E10" s="75" t="e">
        <f>#REF!</f>
        <v>#REF!</v>
      </c>
      <c r="F10" s="74"/>
      <c r="G10" s="77" t="e">
        <f>$E10/D125</f>
        <v>#REF!</v>
      </c>
    </row>
    <row r="11" spans="1:7" ht="12.75" hidden="1" customHeight="1" x14ac:dyDescent="0.25">
      <c r="A11" s="74">
        <v>4</v>
      </c>
      <c r="B11" s="76" t="s">
        <v>16</v>
      </c>
      <c r="C11" s="74" t="s">
        <v>12</v>
      </c>
      <c r="D11" s="74" t="s">
        <v>13</v>
      </c>
      <c r="E11" s="75" t="e">
        <f>#REF!</f>
        <v>#REF!</v>
      </c>
      <c r="F11" s="74"/>
      <c r="G11" s="77" t="e">
        <f>$E11/D125</f>
        <v>#REF!</v>
      </c>
    </row>
    <row r="12" spans="1:7" ht="14.25" hidden="1" customHeight="1" x14ac:dyDescent="0.25">
      <c r="A12" s="74">
        <v>5</v>
      </c>
      <c r="B12" s="76" t="s">
        <v>17</v>
      </c>
      <c r="C12" s="74" t="s">
        <v>12</v>
      </c>
      <c r="D12" s="74" t="s">
        <v>13</v>
      </c>
      <c r="E12" s="75" t="e">
        <f>#REF!</f>
        <v>#REF!</v>
      </c>
      <c r="F12" s="74"/>
      <c r="G12" s="77" t="e">
        <f>$E12/D125</f>
        <v>#REF!</v>
      </c>
    </row>
    <row r="13" spans="1:7" ht="12.75" customHeight="1" x14ac:dyDescent="0.25">
      <c r="A13" s="74">
        <v>1</v>
      </c>
      <c r="B13" s="76" t="s">
        <v>18</v>
      </c>
      <c r="C13" s="74" t="s">
        <v>19</v>
      </c>
      <c r="D13" s="74" t="s">
        <v>12</v>
      </c>
      <c r="E13" s="78">
        <v>28755</v>
      </c>
      <c r="F13" s="79">
        <v>2.99</v>
      </c>
      <c r="G13" s="77">
        <v>1.63</v>
      </c>
    </row>
    <row r="14" spans="1:7" ht="15" customHeight="1" x14ac:dyDescent="0.25">
      <c r="A14" s="74">
        <v>2</v>
      </c>
      <c r="B14" s="76" t="s">
        <v>151</v>
      </c>
      <c r="C14" s="74" t="s">
        <v>19</v>
      </c>
      <c r="D14" s="74" t="s">
        <v>12</v>
      </c>
      <c r="E14" s="78">
        <v>21721</v>
      </c>
      <c r="F14" s="79">
        <v>2.34</v>
      </c>
      <c r="G14" s="77">
        <v>1.21</v>
      </c>
    </row>
    <row r="15" spans="1:7" ht="16.5" hidden="1" customHeight="1" x14ac:dyDescent="0.25">
      <c r="A15" s="74">
        <v>3</v>
      </c>
      <c r="B15" s="76" t="s">
        <v>21</v>
      </c>
      <c r="C15" s="74" t="s">
        <v>19</v>
      </c>
      <c r="D15" s="74" t="s">
        <v>12</v>
      </c>
      <c r="E15" s="78">
        <v>21721</v>
      </c>
      <c r="F15" s="79">
        <v>2.34</v>
      </c>
      <c r="G15" s="77">
        <v>1.17</v>
      </c>
    </row>
    <row r="16" spans="1:7" ht="18" customHeight="1" x14ac:dyDescent="0.25">
      <c r="A16" s="74">
        <v>3</v>
      </c>
      <c r="B16" s="80" t="s">
        <v>135</v>
      </c>
      <c r="C16" s="74" t="s">
        <v>23</v>
      </c>
      <c r="D16" s="74" t="s">
        <v>12</v>
      </c>
      <c r="E16" s="78"/>
      <c r="F16" s="79"/>
      <c r="G16" s="77">
        <v>1.1200000000000001</v>
      </c>
    </row>
    <row r="17" spans="1:7" ht="18" customHeight="1" x14ac:dyDescent="0.25">
      <c r="A17" s="74">
        <v>4</v>
      </c>
      <c r="B17" s="80" t="s">
        <v>24</v>
      </c>
      <c r="C17" s="74" t="s">
        <v>23</v>
      </c>
      <c r="D17" s="74" t="s">
        <v>12</v>
      </c>
      <c r="E17" s="78">
        <v>17947</v>
      </c>
      <c r="F17" s="79">
        <v>1.94</v>
      </c>
      <c r="G17" s="77">
        <v>0.91</v>
      </c>
    </row>
    <row r="18" spans="1:7" x14ac:dyDescent="0.25">
      <c r="A18" s="74">
        <v>5</v>
      </c>
      <c r="B18" s="76" t="s">
        <v>25</v>
      </c>
      <c r="C18" s="74" t="s">
        <v>26</v>
      </c>
      <c r="D18" s="74">
        <v>60</v>
      </c>
      <c r="E18" s="75">
        <v>7322</v>
      </c>
      <c r="F18" s="79">
        <v>0.89</v>
      </c>
      <c r="G18" s="77">
        <v>0.48</v>
      </c>
    </row>
    <row r="19" spans="1:7" x14ac:dyDescent="0.25">
      <c r="A19" s="74">
        <v>6</v>
      </c>
      <c r="B19" s="76" t="s">
        <v>27</v>
      </c>
      <c r="C19" s="74" t="s">
        <v>26</v>
      </c>
      <c r="D19" s="74">
        <v>60</v>
      </c>
      <c r="E19" s="75">
        <v>5919</v>
      </c>
      <c r="F19" s="79">
        <v>0.72</v>
      </c>
      <c r="G19" s="77">
        <v>0.4</v>
      </c>
    </row>
    <row r="20" spans="1:7" x14ac:dyDescent="0.25">
      <c r="A20" s="74">
        <v>7</v>
      </c>
      <c r="B20" s="76" t="s">
        <v>28</v>
      </c>
      <c r="C20" s="74" t="s">
        <v>26</v>
      </c>
      <c r="D20" s="74">
        <v>60</v>
      </c>
      <c r="E20" s="75">
        <v>5523</v>
      </c>
      <c r="F20" s="79">
        <v>0.67</v>
      </c>
      <c r="G20" s="77">
        <v>0.37</v>
      </c>
    </row>
    <row r="21" spans="1:7" hidden="1" x14ac:dyDescent="0.25">
      <c r="A21" s="74">
        <v>8</v>
      </c>
      <c r="B21" s="76" t="s">
        <v>29</v>
      </c>
      <c r="C21" s="74" t="s">
        <v>30</v>
      </c>
      <c r="D21" s="74" t="s">
        <v>31</v>
      </c>
      <c r="E21" s="75" t="e">
        <f>#REF!</f>
        <v>#REF!</v>
      </c>
      <c r="F21" s="79" t="e">
        <f>E21/10000</f>
        <v>#REF!</v>
      </c>
      <c r="G21" s="77" t="e">
        <f>F21/$D$125*0.9</f>
        <v>#REF!</v>
      </c>
    </row>
    <row r="22" spans="1:7" x14ac:dyDescent="0.25">
      <c r="A22" s="74">
        <v>9</v>
      </c>
      <c r="B22" s="76" t="s">
        <v>32</v>
      </c>
      <c r="C22" s="74" t="s">
        <v>26</v>
      </c>
      <c r="D22" s="74">
        <v>60</v>
      </c>
      <c r="E22" s="75">
        <v>5146</v>
      </c>
      <c r="F22" s="79">
        <v>0.63</v>
      </c>
      <c r="G22" s="77">
        <v>0.35</v>
      </c>
    </row>
    <row r="23" spans="1:7" x14ac:dyDescent="0.25">
      <c r="A23" s="74">
        <v>10</v>
      </c>
      <c r="B23" s="76" t="s">
        <v>33</v>
      </c>
      <c r="C23" s="74" t="s">
        <v>26</v>
      </c>
      <c r="D23" s="74">
        <v>60</v>
      </c>
      <c r="E23" s="75">
        <v>4937</v>
      </c>
      <c r="F23" s="79">
        <v>0.6</v>
      </c>
      <c r="G23" s="77">
        <v>0.33</v>
      </c>
    </row>
    <row r="24" spans="1:7" hidden="1" x14ac:dyDescent="0.25">
      <c r="A24" s="74">
        <v>14</v>
      </c>
      <c r="B24" s="76" t="s">
        <v>34</v>
      </c>
      <c r="C24" s="74" t="s">
        <v>35</v>
      </c>
      <c r="D24" s="74" t="s">
        <v>36</v>
      </c>
      <c r="E24" s="75">
        <v>2738</v>
      </c>
      <c r="F24" s="74"/>
      <c r="G24" s="77">
        <f>F24/$D$125*0.9</f>
        <v>0</v>
      </c>
    </row>
    <row r="25" spans="1:7" hidden="1" x14ac:dyDescent="0.25">
      <c r="A25" s="74"/>
      <c r="B25" s="76"/>
      <c r="C25" s="74"/>
      <c r="D25" s="74"/>
      <c r="E25" s="81"/>
      <c r="F25" s="82"/>
      <c r="G25" s="79"/>
    </row>
    <row r="26" spans="1:7" hidden="1" x14ac:dyDescent="0.25">
      <c r="A26" s="74"/>
      <c r="B26" s="76"/>
      <c r="C26" s="74"/>
      <c r="D26" s="74"/>
      <c r="E26" s="81"/>
      <c r="F26" s="82"/>
      <c r="G26" s="79"/>
    </row>
    <row r="27" spans="1:7" hidden="1" x14ac:dyDescent="0.25">
      <c r="A27" s="74"/>
      <c r="B27" s="76"/>
      <c r="C27" s="74"/>
      <c r="D27" s="74"/>
      <c r="E27" s="81"/>
      <c r="F27" s="82"/>
      <c r="G27" s="79"/>
    </row>
    <row r="28" spans="1:7" hidden="1" x14ac:dyDescent="0.25">
      <c r="A28" s="74"/>
      <c r="B28" s="76"/>
      <c r="C28" s="74"/>
      <c r="D28" s="74"/>
      <c r="E28" s="81"/>
      <c r="F28" s="82"/>
      <c r="G28" s="79"/>
    </row>
    <row r="29" spans="1:7" hidden="1" x14ac:dyDescent="0.25">
      <c r="A29" s="74"/>
      <c r="B29" s="76"/>
      <c r="C29" s="74"/>
      <c r="D29" s="74"/>
      <c r="E29" s="75"/>
      <c r="F29" s="74"/>
      <c r="G29" s="79"/>
    </row>
    <row r="30" spans="1:7" hidden="1" x14ac:dyDescent="0.25">
      <c r="A30" s="74"/>
      <c r="B30" s="76"/>
      <c r="C30" s="74"/>
      <c r="D30" s="74"/>
      <c r="E30" s="75"/>
      <c r="F30" s="74"/>
      <c r="G30" s="79"/>
    </row>
    <row r="31" spans="1:7" hidden="1" x14ac:dyDescent="0.25">
      <c r="A31" s="74"/>
      <c r="B31" s="76"/>
      <c r="C31" s="74"/>
      <c r="D31" s="74"/>
      <c r="E31" s="75"/>
      <c r="F31" s="74"/>
      <c r="G31" s="79"/>
    </row>
    <row r="32" spans="1:7" hidden="1" x14ac:dyDescent="0.25">
      <c r="A32" s="74"/>
      <c r="B32" s="76"/>
      <c r="C32" s="74"/>
      <c r="D32" s="74"/>
      <c r="E32" s="75"/>
      <c r="F32" s="74"/>
      <c r="G32" s="79"/>
    </row>
    <row r="33" spans="1:7" ht="10.5" hidden="1" customHeight="1" x14ac:dyDescent="0.25">
      <c r="A33" s="122"/>
      <c r="B33" s="122"/>
      <c r="C33" s="122"/>
      <c r="D33" s="122"/>
      <c r="E33" s="122"/>
      <c r="F33" s="122"/>
      <c r="G33" s="122"/>
    </row>
    <row r="34" spans="1:7" hidden="1" x14ac:dyDescent="0.25">
      <c r="A34" s="74"/>
      <c r="B34" s="76"/>
      <c r="C34" s="74"/>
      <c r="D34" s="74"/>
      <c r="E34" s="75"/>
      <c r="F34" s="74"/>
      <c r="G34" s="79"/>
    </row>
    <row r="35" spans="1:7" hidden="1" x14ac:dyDescent="0.25">
      <c r="A35" s="74"/>
      <c r="B35" s="76"/>
      <c r="C35" s="74"/>
      <c r="D35" s="74"/>
      <c r="E35" s="81"/>
      <c r="F35" s="82"/>
      <c r="G35" s="79"/>
    </row>
    <row r="36" spans="1:7" ht="33.75" customHeight="1" x14ac:dyDescent="0.25">
      <c r="A36" s="115" t="s">
        <v>141</v>
      </c>
      <c r="B36" s="115"/>
      <c r="C36" s="115"/>
      <c r="D36" s="115"/>
      <c r="E36" s="115"/>
      <c r="F36" s="115"/>
      <c r="G36" s="115"/>
    </row>
    <row r="37" spans="1:7" hidden="1" x14ac:dyDescent="0.25">
      <c r="A37" s="74">
        <v>1</v>
      </c>
      <c r="B37" s="83" t="s">
        <v>37</v>
      </c>
      <c r="C37" s="74" t="s">
        <v>38</v>
      </c>
      <c r="D37" s="74">
        <v>30</v>
      </c>
      <c r="E37" s="75" t="e">
        <f>#REF!</f>
        <v>#REF!</v>
      </c>
      <c r="F37" s="74"/>
      <c r="G37" s="77" t="e">
        <f>$E37/D$125</f>
        <v>#REF!</v>
      </c>
    </row>
    <row r="38" spans="1:7" ht="17.25" customHeight="1" x14ac:dyDescent="0.25">
      <c r="A38" s="74">
        <v>1</v>
      </c>
      <c r="B38" s="83" t="s">
        <v>39</v>
      </c>
      <c r="C38" s="84" t="s">
        <v>35</v>
      </c>
      <c r="D38" s="84">
        <v>60</v>
      </c>
      <c r="E38" s="75">
        <v>5609</v>
      </c>
      <c r="F38" s="79">
        <v>0.61</v>
      </c>
      <c r="G38" s="77">
        <v>0.35</v>
      </c>
    </row>
    <row r="39" spans="1:7" ht="17.25" customHeight="1" x14ac:dyDescent="0.25">
      <c r="A39" s="74">
        <v>2</v>
      </c>
      <c r="B39" s="83" t="s">
        <v>39</v>
      </c>
      <c r="C39" s="84" t="s">
        <v>57</v>
      </c>
      <c r="D39" s="84">
        <v>28</v>
      </c>
      <c r="E39" s="87">
        <v>12443</v>
      </c>
      <c r="F39" s="79">
        <v>1.34</v>
      </c>
      <c r="G39" s="77">
        <v>0.76</v>
      </c>
    </row>
    <row r="40" spans="1:7" ht="19.5" customHeight="1" x14ac:dyDescent="0.25">
      <c r="A40" s="74">
        <v>3</v>
      </c>
      <c r="B40" s="83" t="s">
        <v>40</v>
      </c>
      <c r="C40" s="84" t="s">
        <v>41</v>
      </c>
      <c r="D40" s="85">
        <v>4</v>
      </c>
      <c r="E40" s="75">
        <v>27329</v>
      </c>
      <c r="F40" s="79">
        <v>2.96</v>
      </c>
      <c r="G40" s="77">
        <v>1.66</v>
      </c>
    </row>
    <row r="41" spans="1:7" ht="20.25" customHeight="1" x14ac:dyDescent="0.25">
      <c r="A41" s="74">
        <v>4</v>
      </c>
      <c r="B41" s="83" t="s">
        <v>42</v>
      </c>
      <c r="C41" s="84" t="s">
        <v>57</v>
      </c>
      <c r="D41" s="84">
        <v>12</v>
      </c>
      <c r="E41" s="75">
        <v>22401</v>
      </c>
      <c r="F41" s="86">
        <v>1.27</v>
      </c>
      <c r="G41" s="77">
        <v>0.96</v>
      </c>
    </row>
    <row r="42" spans="1:7" ht="0.75" hidden="1" customHeight="1" x14ac:dyDescent="0.25">
      <c r="A42" s="74">
        <v>5</v>
      </c>
      <c r="B42" s="83" t="s">
        <v>44</v>
      </c>
      <c r="C42" s="84" t="s">
        <v>57</v>
      </c>
      <c r="D42" s="84">
        <v>12</v>
      </c>
      <c r="E42" s="75">
        <v>6466</v>
      </c>
      <c r="F42" s="79">
        <f t="shared" ref="F42:F53" si="0">E42*0.9</f>
        <v>5819.4000000000005</v>
      </c>
      <c r="G42" s="77">
        <f>$F42/D$125*0.9</f>
        <v>2784.6980008507021</v>
      </c>
    </row>
    <row r="43" spans="1:7" ht="24.75" hidden="1" customHeight="1" x14ac:dyDescent="0.25">
      <c r="A43" s="74">
        <v>6</v>
      </c>
      <c r="B43" s="83" t="s">
        <v>46</v>
      </c>
      <c r="C43" s="84" t="s">
        <v>57</v>
      </c>
      <c r="D43" s="84">
        <v>12</v>
      </c>
      <c r="E43" s="75">
        <v>5179</v>
      </c>
      <c r="F43" s="79">
        <f t="shared" si="0"/>
        <v>4661.1000000000004</v>
      </c>
      <c r="G43" s="77">
        <f>$F43/D$125*0.9</f>
        <v>2230.4285410463631</v>
      </c>
    </row>
    <row r="44" spans="1:7" ht="24.75" hidden="1" customHeight="1" x14ac:dyDescent="0.25">
      <c r="A44" s="74">
        <v>7</v>
      </c>
      <c r="B44" s="83" t="s">
        <v>47</v>
      </c>
      <c r="C44" s="84" t="s">
        <v>57</v>
      </c>
      <c r="D44" s="84">
        <v>12</v>
      </c>
      <c r="E44" s="75" t="e">
        <f>#REF!</f>
        <v>#REF!</v>
      </c>
      <c r="F44" s="79" t="e">
        <f t="shared" si="0"/>
        <v>#REF!</v>
      </c>
      <c r="G44" s="77" t="e">
        <f>$F44/D$125*0.9</f>
        <v>#REF!</v>
      </c>
    </row>
    <row r="45" spans="1:7" ht="24.75" hidden="1" customHeight="1" x14ac:dyDescent="0.25">
      <c r="A45" s="74">
        <v>8</v>
      </c>
      <c r="B45" s="83" t="s">
        <v>48</v>
      </c>
      <c r="C45" s="84" t="s">
        <v>57</v>
      </c>
      <c r="D45" s="84">
        <v>12</v>
      </c>
      <c r="E45" s="75">
        <v>4319</v>
      </c>
      <c r="F45" s="79">
        <f t="shared" si="0"/>
        <v>3887.1</v>
      </c>
      <c r="G45" s="77">
        <f>$F45/D$125*0.9</f>
        <v>1860.0542322415993</v>
      </c>
    </row>
    <row r="46" spans="1:7" ht="24.75" customHeight="1" x14ac:dyDescent="0.25">
      <c r="A46" s="74">
        <v>9</v>
      </c>
      <c r="B46" s="83" t="s">
        <v>49</v>
      </c>
      <c r="C46" s="84" t="s">
        <v>35</v>
      </c>
      <c r="D46" s="84">
        <v>60</v>
      </c>
      <c r="E46" s="75">
        <v>4991</v>
      </c>
      <c r="F46" s="79">
        <v>0.55000000000000004</v>
      </c>
      <c r="G46" s="77">
        <v>0.31</v>
      </c>
    </row>
    <row r="47" spans="1:7" ht="18" customHeight="1" x14ac:dyDescent="0.25">
      <c r="A47" s="74">
        <v>10</v>
      </c>
      <c r="B47" s="83" t="s">
        <v>132</v>
      </c>
      <c r="C47" s="84" t="s">
        <v>57</v>
      </c>
      <c r="D47" s="84">
        <v>12</v>
      </c>
      <c r="E47" s="75"/>
      <c r="F47" s="79"/>
      <c r="G47" s="77">
        <v>0.94</v>
      </c>
    </row>
    <row r="48" spans="1:7" ht="24.75" hidden="1" customHeight="1" x14ac:dyDescent="0.25">
      <c r="A48" s="74">
        <v>11</v>
      </c>
      <c r="B48" s="83" t="s">
        <v>50</v>
      </c>
      <c r="C48" s="84" t="s">
        <v>35</v>
      </c>
      <c r="D48" s="84">
        <v>60</v>
      </c>
      <c r="E48" s="75" t="e">
        <f>#REF!</f>
        <v>#REF!</v>
      </c>
      <c r="F48" s="79" t="e">
        <f t="shared" si="0"/>
        <v>#REF!</v>
      </c>
      <c r="G48" s="77" t="e">
        <f>$F48/D$125*0.9</f>
        <v>#REF!</v>
      </c>
    </row>
    <row r="49" spans="1:7" ht="17.25" hidden="1" customHeight="1" x14ac:dyDescent="0.25">
      <c r="A49" s="74">
        <v>12</v>
      </c>
      <c r="B49" s="83" t="s">
        <v>132</v>
      </c>
      <c r="C49" s="84" t="s">
        <v>57</v>
      </c>
      <c r="D49" s="84">
        <v>12</v>
      </c>
      <c r="E49" s="75"/>
      <c r="F49" s="79"/>
      <c r="G49" s="77"/>
    </row>
    <row r="50" spans="1:7" hidden="1" x14ac:dyDescent="0.25">
      <c r="A50" s="74">
        <v>13</v>
      </c>
      <c r="B50" s="83" t="s">
        <v>52</v>
      </c>
      <c r="C50" s="84" t="s">
        <v>53</v>
      </c>
      <c r="D50" s="84">
        <v>66</v>
      </c>
      <c r="E50" s="75">
        <v>3633</v>
      </c>
      <c r="F50" s="79">
        <v>0.39</v>
      </c>
      <c r="G50" s="77">
        <v>0.2</v>
      </c>
    </row>
    <row r="51" spans="1:7" hidden="1" x14ac:dyDescent="0.25">
      <c r="A51" s="74">
        <v>14</v>
      </c>
      <c r="B51" s="83" t="s">
        <v>54</v>
      </c>
      <c r="C51" s="84" t="s">
        <v>35</v>
      </c>
      <c r="D51" s="84">
        <v>60</v>
      </c>
      <c r="E51" s="75" t="e">
        <f>#REF!</f>
        <v>#REF!</v>
      </c>
      <c r="F51" s="79" t="e">
        <f t="shared" si="0"/>
        <v>#REF!</v>
      </c>
      <c r="G51" s="77" t="e">
        <f>$F51/D$125*0.9</f>
        <v>#REF!</v>
      </c>
    </row>
    <row r="52" spans="1:7" x14ac:dyDescent="0.25">
      <c r="A52" s="74">
        <v>15</v>
      </c>
      <c r="B52" s="83" t="s">
        <v>55</v>
      </c>
      <c r="C52" s="84" t="s">
        <v>41</v>
      </c>
      <c r="D52" s="84">
        <v>4</v>
      </c>
      <c r="E52" s="75">
        <v>25169</v>
      </c>
      <c r="F52" s="79">
        <v>2.73</v>
      </c>
      <c r="G52" s="77">
        <v>1.52</v>
      </c>
    </row>
    <row r="53" spans="1:7" hidden="1" x14ac:dyDescent="0.25">
      <c r="A53" s="74">
        <v>16</v>
      </c>
      <c r="B53" s="83" t="s">
        <v>56</v>
      </c>
      <c r="C53" s="84" t="s">
        <v>35</v>
      </c>
      <c r="D53" s="84">
        <v>60</v>
      </c>
      <c r="E53" s="87">
        <v>2518</v>
      </c>
      <c r="F53" s="79">
        <f t="shared" si="0"/>
        <v>2266.2000000000003</v>
      </c>
      <c r="G53" s="77">
        <f>$F53/D$125*0.9</f>
        <v>1084.421522756274</v>
      </c>
    </row>
    <row r="54" spans="1:7" x14ac:dyDescent="0.25">
      <c r="A54" s="74">
        <v>17</v>
      </c>
      <c r="B54" s="83" t="s">
        <v>149</v>
      </c>
      <c r="C54" s="84" t="s">
        <v>26</v>
      </c>
      <c r="D54" s="84">
        <v>13</v>
      </c>
      <c r="E54" s="87"/>
      <c r="F54" s="79"/>
      <c r="G54" s="77">
        <v>0.39</v>
      </c>
    </row>
    <row r="55" spans="1:7" x14ac:dyDescent="0.25">
      <c r="A55" s="74">
        <v>18</v>
      </c>
      <c r="B55" s="83" t="s">
        <v>150</v>
      </c>
      <c r="C55" s="84" t="s">
        <v>26</v>
      </c>
      <c r="D55" s="84">
        <v>13</v>
      </c>
      <c r="E55" s="87"/>
      <c r="F55" s="79"/>
      <c r="G55" s="77">
        <v>0.39</v>
      </c>
    </row>
    <row r="56" spans="1:7" ht="0.75" customHeight="1" x14ac:dyDescent="0.25">
      <c r="A56" s="74">
        <v>8</v>
      </c>
      <c r="B56" s="83" t="s">
        <v>49</v>
      </c>
      <c r="C56" s="84" t="s">
        <v>57</v>
      </c>
      <c r="D56" s="84">
        <v>28</v>
      </c>
      <c r="E56" s="87">
        <v>11052</v>
      </c>
      <c r="F56" s="79">
        <v>1.28</v>
      </c>
      <c r="G56" s="77">
        <f>$F56/D$125*0.9</f>
        <v>0.61250531688643139</v>
      </c>
    </row>
    <row r="57" spans="1:7" ht="0.75" customHeight="1" x14ac:dyDescent="0.25">
      <c r="A57" s="74"/>
      <c r="B57" s="83"/>
      <c r="C57" s="84"/>
      <c r="D57" s="84"/>
      <c r="E57" s="87"/>
      <c r="F57" s="79"/>
      <c r="G57" s="77"/>
    </row>
    <row r="58" spans="1:7" ht="13.5" customHeight="1" x14ac:dyDescent="0.25">
      <c r="A58" s="111" t="s">
        <v>129</v>
      </c>
      <c r="B58" s="111"/>
      <c r="C58" s="111"/>
      <c r="D58" s="111"/>
      <c r="E58" s="111"/>
      <c r="F58" s="111"/>
      <c r="G58" s="111"/>
    </row>
    <row r="59" spans="1:7" hidden="1" x14ac:dyDescent="0.25">
      <c r="A59" s="84"/>
      <c r="B59" s="83"/>
      <c r="C59" s="84"/>
      <c r="D59" s="84"/>
      <c r="E59" s="88"/>
      <c r="F59" s="89"/>
      <c r="G59" s="79"/>
    </row>
    <row r="60" spans="1:7" ht="16.5" customHeight="1" x14ac:dyDescent="0.25">
      <c r="A60" s="84">
        <v>1</v>
      </c>
      <c r="B60" s="83" t="s">
        <v>152</v>
      </c>
      <c r="C60" s="84" t="s">
        <v>12</v>
      </c>
      <c r="D60" s="84" t="s">
        <v>13</v>
      </c>
      <c r="E60" s="88"/>
      <c r="F60" s="84">
        <v>2.46</v>
      </c>
      <c r="G60" s="79">
        <v>2.37</v>
      </c>
    </row>
    <row r="61" spans="1:7" ht="21" customHeight="1" x14ac:dyDescent="0.25">
      <c r="A61" s="84">
        <v>2</v>
      </c>
      <c r="B61" s="76" t="s">
        <v>138</v>
      </c>
      <c r="C61" s="84" t="s">
        <v>12</v>
      </c>
      <c r="D61" s="84" t="s">
        <v>13</v>
      </c>
      <c r="E61" s="75">
        <v>34277</v>
      </c>
      <c r="F61" s="79">
        <v>3.89</v>
      </c>
      <c r="G61" s="79">
        <v>1.98</v>
      </c>
    </row>
    <row r="62" spans="1:7" ht="16.5" customHeight="1" x14ac:dyDescent="0.25">
      <c r="A62" s="84">
        <v>3</v>
      </c>
      <c r="B62" s="90" t="s">
        <v>131</v>
      </c>
      <c r="C62" s="84" t="s">
        <v>35</v>
      </c>
      <c r="D62" s="84">
        <v>42</v>
      </c>
      <c r="E62" s="75">
        <v>8172</v>
      </c>
      <c r="F62" s="79">
        <v>0.75</v>
      </c>
      <c r="G62" s="79">
        <v>0.45</v>
      </c>
    </row>
    <row r="63" spans="1:7" ht="13.5" customHeight="1" x14ac:dyDescent="0.25">
      <c r="A63" s="84">
        <v>4</v>
      </c>
      <c r="B63" s="90" t="s">
        <v>148</v>
      </c>
      <c r="C63" s="84" t="s">
        <v>38</v>
      </c>
      <c r="D63" s="84">
        <v>42</v>
      </c>
      <c r="E63" s="75">
        <v>5753</v>
      </c>
      <c r="F63" s="79">
        <v>0.45</v>
      </c>
      <c r="G63" s="79">
        <v>0.4</v>
      </c>
    </row>
    <row r="64" spans="1:7" ht="54" customHeight="1" x14ac:dyDescent="0.25">
      <c r="A64" s="112" t="s">
        <v>142</v>
      </c>
      <c r="B64" s="113"/>
      <c r="C64" s="113"/>
      <c r="D64" s="113"/>
      <c r="E64" s="113"/>
      <c r="F64" s="113"/>
      <c r="G64" s="114"/>
    </row>
    <row r="65" spans="1:9" ht="15.75" customHeight="1" x14ac:dyDescent="0.25">
      <c r="A65" s="84">
        <v>1</v>
      </c>
      <c r="B65" s="83" t="s">
        <v>61</v>
      </c>
      <c r="C65" s="84" t="s">
        <v>62</v>
      </c>
      <c r="D65" s="84">
        <v>15</v>
      </c>
      <c r="E65" s="87">
        <v>20211</v>
      </c>
      <c r="F65" s="84">
        <v>2.02</v>
      </c>
      <c r="G65" s="77">
        <v>1.23</v>
      </c>
    </row>
    <row r="66" spans="1:9" ht="15.75" customHeight="1" x14ac:dyDescent="0.25">
      <c r="A66" s="84">
        <v>2</v>
      </c>
      <c r="B66" s="80" t="s">
        <v>63</v>
      </c>
      <c r="C66" s="84" t="s">
        <v>62</v>
      </c>
      <c r="D66" s="84">
        <v>15</v>
      </c>
      <c r="E66" s="87">
        <v>20211</v>
      </c>
      <c r="F66" s="84">
        <v>2.02</v>
      </c>
      <c r="G66" s="77">
        <v>1.23</v>
      </c>
    </row>
    <row r="67" spans="1:9" ht="15" customHeight="1" x14ac:dyDescent="0.25">
      <c r="A67" s="84">
        <v>3</v>
      </c>
      <c r="B67" s="80" t="s">
        <v>61</v>
      </c>
      <c r="C67" s="84" t="s">
        <v>64</v>
      </c>
      <c r="D67" s="84">
        <v>2</v>
      </c>
      <c r="E67" s="87">
        <v>118674</v>
      </c>
      <c r="F67" s="84">
        <v>11.87</v>
      </c>
      <c r="G67" s="77">
        <v>7.11</v>
      </c>
    </row>
    <row r="68" spans="1:9" ht="14.25" customHeight="1" x14ac:dyDescent="0.25">
      <c r="A68" s="84">
        <v>4</v>
      </c>
      <c r="B68" s="80" t="s">
        <v>136</v>
      </c>
      <c r="C68" s="84" t="s">
        <v>62</v>
      </c>
      <c r="D68" s="84">
        <v>15</v>
      </c>
      <c r="E68" s="87">
        <v>20211</v>
      </c>
      <c r="F68" s="84">
        <v>2.02</v>
      </c>
      <c r="G68" s="77">
        <v>0.93</v>
      </c>
    </row>
    <row r="69" spans="1:9" ht="14.25" customHeight="1" x14ac:dyDescent="0.25">
      <c r="A69" s="84">
        <v>5</v>
      </c>
      <c r="B69" s="76" t="s">
        <v>70</v>
      </c>
      <c r="C69" s="84" t="s">
        <v>62</v>
      </c>
      <c r="D69" s="84">
        <v>15</v>
      </c>
      <c r="E69" s="87">
        <v>21975</v>
      </c>
      <c r="F69" s="84">
        <v>2.2000000000000002</v>
      </c>
      <c r="G69" s="77">
        <v>1.27</v>
      </c>
    </row>
    <row r="70" spans="1:9" ht="15.75" customHeight="1" x14ac:dyDescent="0.25">
      <c r="A70" s="84">
        <v>6</v>
      </c>
      <c r="B70" s="76" t="s">
        <v>137</v>
      </c>
      <c r="C70" s="84" t="s">
        <v>62</v>
      </c>
      <c r="D70" s="84">
        <v>15</v>
      </c>
      <c r="E70" s="87">
        <v>21975</v>
      </c>
      <c r="F70" s="84">
        <v>2.2000000000000002</v>
      </c>
      <c r="G70" s="77">
        <v>0.98</v>
      </c>
    </row>
    <row r="71" spans="1:9" ht="20.25" customHeight="1" x14ac:dyDescent="0.25">
      <c r="A71" s="84">
        <v>7</v>
      </c>
      <c r="B71" s="76" t="s">
        <v>71</v>
      </c>
      <c r="C71" s="74" t="s">
        <v>62</v>
      </c>
      <c r="D71" s="84">
        <v>15</v>
      </c>
      <c r="E71" s="75">
        <v>21131</v>
      </c>
      <c r="F71" s="84">
        <v>2.11</v>
      </c>
      <c r="G71" s="77">
        <v>1.26</v>
      </c>
    </row>
    <row r="72" spans="1:9" ht="33" customHeight="1" x14ac:dyDescent="0.25">
      <c r="A72" s="115" t="s">
        <v>143</v>
      </c>
      <c r="B72" s="111"/>
      <c r="C72" s="111"/>
      <c r="D72" s="111"/>
      <c r="E72" s="111"/>
      <c r="F72" s="111"/>
      <c r="G72" s="111"/>
    </row>
    <row r="73" spans="1:9" ht="13.5" hidden="1" customHeight="1" x14ac:dyDescent="0.25">
      <c r="A73" s="84">
        <v>1</v>
      </c>
      <c r="B73" s="76" t="s">
        <v>72</v>
      </c>
      <c r="C73" s="84" t="s">
        <v>73</v>
      </c>
      <c r="D73" s="84">
        <v>8</v>
      </c>
      <c r="E73" s="87" t="e">
        <f>#REF!</f>
        <v>#REF!</v>
      </c>
      <c r="F73" s="84"/>
      <c r="G73" s="77" t="e">
        <f>$E73/D$125</f>
        <v>#REF!</v>
      </c>
    </row>
    <row r="74" spans="1:9" ht="13.5" hidden="1" customHeight="1" x14ac:dyDescent="0.25">
      <c r="A74" s="84">
        <v>2</v>
      </c>
      <c r="B74" s="76" t="s">
        <v>74</v>
      </c>
      <c r="C74" s="84" t="s">
        <v>73</v>
      </c>
      <c r="D74" s="84">
        <v>8</v>
      </c>
      <c r="E74" s="87" t="e">
        <f>#REF!</f>
        <v>#REF!</v>
      </c>
      <c r="F74" s="84"/>
      <c r="G74" s="77" t="e">
        <f>$E74/D$125</f>
        <v>#REF!</v>
      </c>
    </row>
    <row r="75" spans="1:9" ht="14.25" hidden="1" customHeight="1" x14ac:dyDescent="0.25">
      <c r="A75" s="84">
        <v>3</v>
      </c>
      <c r="B75" s="76" t="s">
        <v>75</v>
      </c>
      <c r="C75" s="84" t="s">
        <v>73</v>
      </c>
      <c r="D75" s="84">
        <v>8</v>
      </c>
      <c r="E75" s="87" t="e">
        <f>#REF!</f>
        <v>#REF!</v>
      </c>
      <c r="F75" s="84"/>
      <c r="G75" s="77" t="e">
        <f>$E75/D$125</f>
        <v>#REF!</v>
      </c>
    </row>
    <row r="76" spans="1:9" ht="14.25" hidden="1" customHeight="1" x14ac:dyDescent="0.25">
      <c r="A76" s="84">
        <v>4</v>
      </c>
      <c r="B76" s="76" t="s">
        <v>76</v>
      </c>
      <c r="C76" s="84" t="s">
        <v>73</v>
      </c>
      <c r="D76" s="84">
        <v>8</v>
      </c>
      <c r="E76" s="87" t="e">
        <f>#REF!</f>
        <v>#REF!</v>
      </c>
      <c r="F76" s="84"/>
      <c r="G76" s="77" t="e">
        <f>$E76/D$125</f>
        <v>#REF!</v>
      </c>
    </row>
    <row r="77" spans="1:9" ht="11.25" hidden="1" customHeight="1" x14ac:dyDescent="0.25">
      <c r="A77" s="84">
        <v>5</v>
      </c>
      <c r="B77" s="76" t="s">
        <v>77</v>
      </c>
      <c r="C77" s="84" t="s">
        <v>73</v>
      </c>
      <c r="D77" s="84">
        <v>8</v>
      </c>
      <c r="E77" s="87" t="e">
        <f>#REF!</f>
        <v>#REF!</v>
      </c>
      <c r="F77" s="84"/>
      <c r="G77" s="77" t="e">
        <f>$E77/D$125</f>
        <v>#REF!</v>
      </c>
    </row>
    <row r="78" spans="1:9" ht="12.75" customHeight="1" x14ac:dyDescent="0.25">
      <c r="A78" s="84">
        <v>1</v>
      </c>
      <c r="B78" s="76" t="s">
        <v>79</v>
      </c>
      <c r="C78" s="84" t="s">
        <v>30</v>
      </c>
      <c r="D78" s="84">
        <v>24</v>
      </c>
      <c r="E78" s="75">
        <v>6103</v>
      </c>
      <c r="F78" s="79">
        <v>0.67</v>
      </c>
      <c r="G78" s="77">
        <v>0.33</v>
      </c>
      <c r="H78" s="91"/>
      <c r="I78" s="92"/>
    </row>
    <row r="79" spans="1:9" ht="13.5" customHeight="1" x14ac:dyDescent="0.25">
      <c r="A79" s="84">
        <v>2</v>
      </c>
      <c r="B79" s="76" t="s">
        <v>133</v>
      </c>
      <c r="C79" s="84" t="s">
        <v>30</v>
      </c>
      <c r="D79" s="84">
        <v>24</v>
      </c>
      <c r="E79" s="75">
        <v>5316</v>
      </c>
      <c r="F79" s="79">
        <v>0.61</v>
      </c>
      <c r="G79" s="77">
        <v>0.33</v>
      </c>
      <c r="H79" s="91"/>
      <c r="I79" s="92"/>
    </row>
    <row r="80" spans="1:9" ht="13.5" customHeight="1" x14ac:dyDescent="0.25">
      <c r="A80" s="84">
        <v>3</v>
      </c>
      <c r="B80" s="76" t="s">
        <v>81</v>
      </c>
      <c r="C80" s="84" t="s">
        <v>30</v>
      </c>
      <c r="D80" s="84">
        <v>24</v>
      </c>
      <c r="E80" s="75">
        <v>5513</v>
      </c>
      <c r="F80" s="79">
        <v>0.61</v>
      </c>
      <c r="G80" s="77">
        <v>0.33</v>
      </c>
      <c r="H80" s="91"/>
      <c r="I80" s="92"/>
    </row>
    <row r="81" spans="1:9" ht="14.25" customHeight="1" x14ac:dyDescent="0.25">
      <c r="A81" s="84">
        <v>4</v>
      </c>
      <c r="B81" s="76" t="s">
        <v>82</v>
      </c>
      <c r="C81" s="84" t="s">
        <v>30</v>
      </c>
      <c r="D81" s="84">
        <v>24</v>
      </c>
      <c r="E81" s="75">
        <v>5513</v>
      </c>
      <c r="F81" s="79">
        <v>0.61</v>
      </c>
      <c r="G81" s="77">
        <v>0.33</v>
      </c>
      <c r="H81" s="91"/>
      <c r="I81" s="92"/>
    </row>
    <row r="82" spans="1:9" ht="16.5" customHeight="1" x14ac:dyDescent="0.25">
      <c r="A82" s="84">
        <v>5</v>
      </c>
      <c r="B82" s="76" t="s">
        <v>83</v>
      </c>
      <c r="C82" s="84" t="s">
        <v>30</v>
      </c>
      <c r="D82" s="84">
        <v>24</v>
      </c>
      <c r="E82" s="75">
        <v>6103</v>
      </c>
      <c r="F82" s="79">
        <v>0.67</v>
      </c>
      <c r="G82" s="77">
        <v>0.33</v>
      </c>
      <c r="H82" s="91"/>
      <c r="I82" s="92"/>
    </row>
    <row r="83" spans="1:9" ht="33" customHeight="1" x14ac:dyDescent="0.25">
      <c r="A83" s="115" t="s">
        <v>144</v>
      </c>
      <c r="B83" s="111"/>
      <c r="C83" s="111"/>
      <c r="D83" s="111"/>
      <c r="E83" s="111"/>
      <c r="F83" s="111"/>
      <c r="G83" s="111"/>
      <c r="H83" s="91"/>
      <c r="I83" s="91"/>
    </row>
    <row r="84" spans="1:9" ht="11.25" hidden="1" customHeight="1" x14ac:dyDescent="0.25">
      <c r="A84" s="84">
        <v>1</v>
      </c>
      <c r="B84" s="76" t="s">
        <v>84</v>
      </c>
      <c r="C84" s="84" t="s">
        <v>85</v>
      </c>
      <c r="D84" s="84">
        <v>8</v>
      </c>
      <c r="E84" s="87">
        <v>1479</v>
      </c>
      <c r="F84" s="84"/>
      <c r="G84" s="79" t="e">
        <f>E84/$C$127</f>
        <v>#DIV/0!</v>
      </c>
      <c r="H84" s="91">
        <v>1347</v>
      </c>
      <c r="I84" s="92" t="e">
        <f>H84/$C$126</f>
        <v>#DIV/0!</v>
      </c>
    </row>
    <row r="85" spans="1:9" ht="11.25" hidden="1" customHeight="1" x14ac:dyDescent="0.25">
      <c r="A85" s="84">
        <v>1</v>
      </c>
      <c r="B85" s="76" t="s">
        <v>86</v>
      </c>
      <c r="C85" s="84" t="s">
        <v>85</v>
      </c>
      <c r="D85" s="84">
        <v>8</v>
      </c>
      <c r="E85" s="87">
        <v>2161</v>
      </c>
      <c r="F85" s="84"/>
      <c r="G85" s="79" t="e">
        <f>E85/$C$127</f>
        <v>#DIV/0!</v>
      </c>
      <c r="H85" s="91">
        <v>2197</v>
      </c>
      <c r="I85" s="92" t="e">
        <f>H85/$C$126</f>
        <v>#DIV/0!</v>
      </c>
    </row>
    <row r="86" spans="1:9" ht="12" customHeight="1" x14ac:dyDescent="0.25">
      <c r="A86" s="84">
        <v>1</v>
      </c>
      <c r="B86" s="76" t="s">
        <v>88</v>
      </c>
      <c r="C86" s="84" t="s">
        <v>26</v>
      </c>
      <c r="D86" s="84">
        <v>13</v>
      </c>
      <c r="E86" s="75">
        <v>7989</v>
      </c>
      <c r="F86" s="79">
        <v>0.89</v>
      </c>
      <c r="G86" s="77">
        <v>0.54</v>
      </c>
      <c r="H86" s="91"/>
      <c r="I86" s="92"/>
    </row>
    <row r="87" spans="1:9" ht="9" hidden="1" customHeight="1" x14ac:dyDescent="0.25">
      <c r="A87" s="84">
        <v>5</v>
      </c>
      <c r="B87" s="76" t="s">
        <v>89</v>
      </c>
      <c r="C87" s="84" t="s">
        <v>26</v>
      </c>
      <c r="D87" s="84">
        <v>12</v>
      </c>
      <c r="E87" s="75">
        <v>7989</v>
      </c>
      <c r="F87" s="79">
        <v>0.89</v>
      </c>
      <c r="G87" s="77">
        <v>0.54</v>
      </c>
      <c r="H87" s="91"/>
      <c r="I87" s="92"/>
    </row>
    <row r="88" spans="1:9" ht="14.25" customHeight="1" x14ac:dyDescent="0.25">
      <c r="A88" s="84">
        <v>2</v>
      </c>
      <c r="B88" s="76" t="s">
        <v>90</v>
      </c>
      <c r="C88" s="84" t="s">
        <v>26</v>
      </c>
      <c r="D88" s="84">
        <v>13</v>
      </c>
      <c r="E88" s="75">
        <v>7989</v>
      </c>
      <c r="F88" s="79">
        <v>0.89</v>
      </c>
      <c r="G88" s="77">
        <v>0.54</v>
      </c>
      <c r="H88" s="91"/>
      <c r="I88" s="92"/>
    </row>
    <row r="89" spans="1:9" ht="12.75" customHeight="1" x14ac:dyDescent="0.25">
      <c r="A89" s="84">
        <v>3</v>
      </c>
      <c r="B89" s="76" t="s">
        <v>91</v>
      </c>
      <c r="C89" s="84" t="s">
        <v>26</v>
      </c>
      <c r="D89" s="84">
        <v>13</v>
      </c>
      <c r="E89" s="75">
        <v>7989</v>
      </c>
      <c r="F89" s="79">
        <v>0.89</v>
      </c>
      <c r="G89" s="77">
        <v>0.54</v>
      </c>
      <c r="H89" s="91"/>
      <c r="I89" s="92"/>
    </row>
    <row r="90" spans="1:9" ht="15" customHeight="1" x14ac:dyDescent="0.25">
      <c r="A90" s="84">
        <v>4</v>
      </c>
      <c r="B90" s="76" t="s">
        <v>92</v>
      </c>
      <c r="C90" s="84" t="s">
        <v>26</v>
      </c>
      <c r="D90" s="84">
        <v>13</v>
      </c>
      <c r="E90" s="75">
        <v>7989</v>
      </c>
      <c r="F90" s="79">
        <v>0.89</v>
      </c>
      <c r="G90" s="77">
        <v>0.54</v>
      </c>
      <c r="H90" s="91"/>
      <c r="I90" s="92"/>
    </row>
    <row r="91" spans="1:9" ht="32.25" customHeight="1" x14ac:dyDescent="0.25">
      <c r="A91" s="115" t="s">
        <v>145</v>
      </c>
      <c r="B91" s="111"/>
      <c r="C91" s="111"/>
      <c r="D91" s="111"/>
      <c r="E91" s="111"/>
      <c r="F91" s="111"/>
      <c r="G91" s="111"/>
      <c r="H91" s="91"/>
      <c r="I91" s="92"/>
    </row>
    <row r="92" spans="1:9" ht="15.75" customHeight="1" x14ac:dyDescent="0.25">
      <c r="A92" s="84">
        <v>1</v>
      </c>
      <c r="B92" s="93" t="s">
        <v>95</v>
      </c>
      <c r="C92" s="74" t="s">
        <v>94</v>
      </c>
      <c r="D92" s="74">
        <v>18</v>
      </c>
      <c r="E92" s="78">
        <v>7901</v>
      </c>
      <c r="F92" s="79">
        <v>0.88</v>
      </c>
      <c r="G92" s="77">
        <v>0.43</v>
      </c>
      <c r="H92" s="91"/>
      <c r="I92" s="92"/>
    </row>
    <row r="93" spans="1:9" ht="16.5" customHeight="1" x14ac:dyDescent="0.25">
      <c r="A93" s="84">
        <v>2</v>
      </c>
      <c r="B93" s="93" t="s">
        <v>146</v>
      </c>
      <c r="C93" s="74" t="s">
        <v>94</v>
      </c>
      <c r="D93" s="74">
        <v>18</v>
      </c>
      <c r="E93" s="78">
        <v>7901</v>
      </c>
      <c r="F93" s="79">
        <v>0.88</v>
      </c>
      <c r="G93" s="77">
        <v>0.43</v>
      </c>
      <c r="H93" s="91"/>
      <c r="I93" s="92"/>
    </row>
    <row r="94" spans="1:9" ht="27" customHeight="1" x14ac:dyDescent="0.25">
      <c r="A94" s="115" t="s">
        <v>147</v>
      </c>
      <c r="B94" s="111"/>
      <c r="C94" s="111"/>
      <c r="D94" s="111"/>
      <c r="E94" s="111"/>
      <c r="F94" s="111"/>
      <c r="G94" s="111"/>
      <c r="H94" s="91"/>
      <c r="I94" s="92"/>
    </row>
    <row r="95" spans="1:9" ht="15" customHeight="1" x14ac:dyDescent="0.25">
      <c r="A95" s="84">
        <v>1</v>
      </c>
      <c r="B95" s="93" t="s">
        <v>98</v>
      </c>
      <c r="C95" s="74" t="s">
        <v>94</v>
      </c>
      <c r="D95" s="74">
        <v>18</v>
      </c>
      <c r="E95" s="75">
        <v>4996</v>
      </c>
      <c r="F95" s="79">
        <v>0.59</v>
      </c>
      <c r="G95" s="77">
        <f>0.3</f>
        <v>0.3</v>
      </c>
      <c r="H95" s="91"/>
      <c r="I95" s="92"/>
    </row>
    <row r="96" spans="1:9" ht="13.5" customHeight="1" x14ac:dyDescent="0.25">
      <c r="A96" s="84">
        <v>2</v>
      </c>
      <c r="B96" s="93" t="s">
        <v>100</v>
      </c>
      <c r="C96" s="74" t="s">
        <v>94</v>
      </c>
      <c r="D96" s="74">
        <v>18</v>
      </c>
      <c r="E96" s="75">
        <v>4996</v>
      </c>
      <c r="F96" s="79">
        <v>0.59</v>
      </c>
      <c r="G96" s="77">
        <f t="shared" ref="G96:G97" si="1">0.3</f>
        <v>0.3</v>
      </c>
      <c r="H96" s="91"/>
      <c r="I96" s="92"/>
    </row>
    <row r="97" spans="1:9" ht="11.25" customHeight="1" x14ac:dyDescent="0.25">
      <c r="A97" s="84">
        <v>3</v>
      </c>
      <c r="B97" s="83" t="s">
        <v>134</v>
      </c>
      <c r="C97" s="84" t="s">
        <v>94</v>
      </c>
      <c r="D97" s="84">
        <v>18</v>
      </c>
      <c r="E97" s="75">
        <v>4996</v>
      </c>
      <c r="F97" s="79">
        <v>0.59</v>
      </c>
      <c r="G97" s="77">
        <f t="shared" si="1"/>
        <v>0.3</v>
      </c>
      <c r="H97" s="91"/>
      <c r="I97" s="91"/>
    </row>
    <row r="98" spans="1:9" ht="12.75" hidden="1" customHeight="1" x14ac:dyDescent="0.25">
      <c r="A98" s="94"/>
      <c r="B98" s="76"/>
      <c r="C98" s="84"/>
      <c r="D98" s="84"/>
      <c r="E98" s="88"/>
      <c r="F98" s="89"/>
      <c r="G98" s="79"/>
      <c r="H98" s="91"/>
      <c r="I98" s="92"/>
    </row>
    <row r="99" spans="1:9" ht="9.75" hidden="1" customHeight="1" x14ac:dyDescent="0.25">
      <c r="A99" s="94"/>
      <c r="B99" s="76"/>
      <c r="C99" s="84"/>
      <c r="D99" s="84"/>
      <c r="E99" s="88"/>
      <c r="F99" s="89"/>
      <c r="G99" s="79"/>
      <c r="H99" s="91"/>
      <c r="I99" s="92"/>
    </row>
    <row r="100" spans="1:9" ht="12.75" hidden="1" customHeight="1" x14ac:dyDescent="0.25">
      <c r="A100" s="94"/>
      <c r="B100" s="90"/>
      <c r="C100" s="84"/>
      <c r="D100" s="84"/>
      <c r="E100" s="88"/>
      <c r="F100" s="89"/>
      <c r="G100" s="79"/>
      <c r="H100" s="91"/>
      <c r="I100" s="92"/>
    </row>
    <row r="101" spans="1:9" ht="12.75" hidden="1" customHeight="1" x14ac:dyDescent="0.25">
      <c r="A101" s="94"/>
      <c r="B101" s="76"/>
      <c r="C101" s="84"/>
      <c r="D101" s="84"/>
      <c r="E101" s="88"/>
      <c r="F101" s="89"/>
      <c r="G101" s="79"/>
      <c r="H101" s="91"/>
      <c r="I101" s="92"/>
    </row>
    <row r="102" spans="1:9" ht="12.75" hidden="1" customHeight="1" x14ac:dyDescent="0.25">
      <c r="A102" s="94"/>
      <c r="B102" s="76"/>
      <c r="C102" s="84"/>
      <c r="D102" s="84"/>
      <c r="E102" s="88"/>
      <c r="F102" s="89"/>
      <c r="G102" s="79"/>
      <c r="H102" s="91"/>
      <c r="I102" s="92"/>
    </row>
    <row r="103" spans="1:9" ht="12.75" hidden="1" customHeight="1" x14ac:dyDescent="0.25">
      <c r="A103" s="94"/>
      <c r="B103" s="90"/>
      <c r="C103" s="84"/>
      <c r="D103" s="84"/>
      <c r="E103" s="88"/>
      <c r="F103" s="89"/>
      <c r="G103" s="79"/>
      <c r="H103" s="91"/>
      <c r="I103" s="92"/>
    </row>
    <row r="104" spans="1:9" ht="12.75" hidden="1" customHeight="1" x14ac:dyDescent="0.25">
      <c r="A104" s="68"/>
      <c r="B104" s="95"/>
      <c r="C104" s="68"/>
      <c r="D104" s="68"/>
      <c r="E104" s="96"/>
      <c r="F104" s="97"/>
      <c r="G104" s="98"/>
      <c r="H104" s="91"/>
      <c r="I104" s="92"/>
    </row>
    <row r="105" spans="1:9" ht="12.75" hidden="1" customHeight="1" x14ac:dyDescent="0.25">
      <c r="A105" s="107" t="s">
        <v>102</v>
      </c>
      <c r="B105" s="107"/>
      <c r="C105" s="107"/>
      <c r="D105" s="107"/>
      <c r="E105" s="107"/>
      <c r="F105" s="107"/>
      <c r="G105" s="107"/>
      <c r="H105" s="91"/>
      <c r="I105" s="92"/>
    </row>
    <row r="106" spans="1:9" ht="12.75" hidden="1" customHeight="1" x14ac:dyDescent="0.25">
      <c r="A106" s="94">
        <v>1</v>
      </c>
      <c r="B106" s="76" t="s">
        <v>103</v>
      </c>
      <c r="C106" s="74" t="s">
        <v>104</v>
      </c>
      <c r="D106" s="74" t="s">
        <v>105</v>
      </c>
      <c r="E106" s="75">
        <v>41438</v>
      </c>
      <c r="F106" s="74"/>
      <c r="G106" s="77">
        <f t="shared" ref="G106:G112" si="2">$E106/D$125</f>
        <v>22032.113994045088</v>
      </c>
      <c r="H106" s="91"/>
      <c r="I106" s="92"/>
    </row>
    <row r="107" spans="1:9" ht="12.75" hidden="1" customHeight="1" x14ac:dyDescent="0.25">
      <c r="A107" s="94">
        <v>2</v>
      </c>
      <c r="B107" s="76" t="s">
        <v>106</v>
      </c>
      <c r="C107" s="74" t="s">
        <v>104</v>
      </c>
      <c r="D107" s="74" t="s">
        <v>105</v>
      </c>
      <c r="E107" s="75">
        <v>44232</v>
      </c>
      <c r="F107" s="74"/>
      <c r="G107" s="77">
        <f t="shared" si="2"/>
        <v>23517.652062951936</v>
      </c>
      <c r="H107" s="91"/>
      <c r="I107" s="92"/>
    </row>
    <row r="108" spans="1:9" ht="12.75" hidden="1" customHeight="1" x14ac:dyDescent="0.25">
      <c r="A108" s="94">
        <v>3</v>
      </c>
      <c r="B108" s="76" t="s">
        <v>107</v>
      </c>
      <c r="C108" s="74" t="s">
        <v>104</v>
      </c>
      <c r="D108" s="74" t="s">
        <v>105</v>
      </c>
      <c r="E108" s="75">
        <v>45402</v>
      </c>
      <c r="F108" s="74"/>
      <c r="G108" s="77">
        <f t="shared" si="2"/>
        <v>24139.727775414718</v>
      </c>
      <c r="H108" s="91"/>
      <c r="I108" s="92"/>
    </row>
    <row r="109" spans="1:9" ht="12.75" hidden="1" customHeight="1" x14ac:dyDescent="0.25">
      <c r="A109" s="94">
        <v>4</v>
      </c>
      <c r="B109" s="76" t="s">
        <v>106</v>
      </c>
      <c r="C109" s="74" t="s">
        <v>108</v>
      </c>
      <c r="D109" s="74" t="s">
        <v>105</v>
      </c>
      <c r="E109" s="75">
        <v>66348</v>
      </c>
      <c r="F109" s="74"/>
      <c r="G109" s="77">
        <f t="shared" si="2"/>
        <v>35276.478094427905</v>
      </c>
      <c r="H109" s="91"/>
      <c r="I109" s="92"/>
    </row>
    <row r="110" spans="1:9" ht="12.75" hidden="1" customHeight="1" x14ac:dyDescent="0.25">
      <c r="A110" s="94">
        <v>5</v>
      </c>
      <c r="B110" s="76" t="s">
        <v>109</v>
      </c>
      <c r="C110" s="74" t="s">
        <v>108</v>
      </c>
      <c r="D110" s="74" t="s">
        <v>105</v>
      </c>
      <c r="E110" s="75">
        <v>70654</v>
      </c>
      <c r="F110" s="74"/>
      <c r="G110" s="77">
        <f t="shared" si="2"/>
        <v>37565.929391748192</v>
      </c>
      <c r="H110" s="91"/>
      <c r="I110" s="92"/>
    </row>
    <row r="111" spans="1:9" ht="12.75" hidden="1" customHeight="1" x14ac:dyDescent="0.25">
      <c r="A111" s="94">
        <v>6</v>
      </c>
      <c r="B111" s="76" t="s">
        <v>103</v>
      </c>
      <c r="C111" s="74" t="s">
        <v>110</v>
      </c>
      <c r="D111" s="74" t="s">
        <v>105</v>
      </c>
      <c r="E111" s="75">
        <v>113955</v>
      </c>
      <c r="F111" s="74"/>
      <c r="G111" s="77">
        <f t="shared" si="2"/>
        <v>60588.579327945554</v>
      </c>
      <c r="H111" s="91"/>
      <c r="I111" s="92"/>
    </row>
    <row r="112" spans="1:9" ht="12.75" hidden="1" customHeight="1" x14ac:dyDescent="0.25">
      <c r="A112" s="94">
        <v>7</v>
      </c>
      <c r="B112" s="76" t="s">
        <v>109</v>
      </c>
      <c r="C112" s="74" t="s">
        <v>110</v>
      </c>
      <c r="D112" s="74" t="s">
        <v>105</v>
      </c>
      <c r="E112" s="75">
        <v>129534</v>
      </c>
      <c r="F112" s="74"/>
      <c r="G112" s="77">
        <f t="shared" si="2"/>
        <v>68871.756699276899</v>
      </c>
      <c r="H112" s="91"/>
      <c r="I112" s="92"/>
    </row>
    <row r="113" spans="1:9" ht="11.25" hidden="1" customHeight="1" x14ac:dyDescent="0.25">
      <c r="A113" s="108" t="s">
        <v>102</v>
      </c>
      <c r="B113" s="108"/>
      <c r="C113" s="108"/>
      <c r="D113" s="108"/>
      <c r="E113" s="108"/>
      <c r="F113" s="108"/>
      <c r="G113" s="108"/>
      <c r="H113" s="91"/>
      <c r="I113" s="92"/>
    </row>
    <row r="114" spans="1:9" ht="11.25" hidden="1" customHeight="1" x14ac:dyDescent="0.25">
      <c r="A114" s="94">
        <v>1</v>
      </c>
      <c r="B114" s="80" t="e">
        <f>#REF!</f>
        <v>#REF!</v>
      </c>
      <c r="C114" s="84" t="e">
        <f>#REF!</f>
        <v>#REF!</v>
      </c>
      <c r="D114" s="84"/>
      <c r="E114" s="75" t="e">
        <f>#REF!</f>
        <v>#REF!</v>
      </c>
      <c r="F114" s="74"/>
      <c r="G114" s="77" t="e">
        <f>E114/$D$125</f>
        <v>#REF!</v>
      </c>
      <c r="H114" s="91"/>
      <c r="I114" s="92"/>
    </row>
    <row r="115" spans="1:9" ht="11.25" hidden="1" customHeight="1" x14ac:dyDescent="0.25">
      <c r="A115" s="94">
        <v>2</v>
      </c>
      <c r="B115" s="80" t="e">
        <f>#REF!</f>
        <v>#REF!</v>
      </c>
      <c r="C115" s="84" t="e">
        <f>#REF!</f>
        <v>#REF!</v>
      </c>
      <c r="D115" s="84"/>
      <c r="E115" s="75" t="e">
        <f>#REF!</f>
        <v>#REF!</v>
      </c>
      <c r="F115" s="74"/>
      <c r="G115" s="77" t="e">
        <f>E115/$D$125</f>
        <v>#REF!</v>
      </c>
      <c r="H115" s="91"/>
      <c r="I115" s="92"/>
    </row>
    <row r="116" spans="1:9" ht="11.25" hidden="1" customHeight="1" x14ac:dyDescent="0.25">
      <c r="A116" s="94">
        <v>3</v>
      </c>
      <c r="B116" s="80" t="e">
        <f>#REF!</f>
        <v>#REF!</v>
      </c>
      <c r="C116" s="84" t="e">
        <f>#REF!</f>
        <v>#REF!</v>
      </c>
      <c r="D116" s="84"/>
      <c r="E116" s="75" t="e">
        <f>#REF!</f>
        <v>#REF!</v>
      </c>
      <c r="F116" s="74"/>
      <c r="G116" s="77" t="e">
        <f>E116/$D$125</f>
        <v>#REF!</v>
      </c>
      <c r="H116" s="91"/>
      <c r="I116" s="92"/>
    </row>
    <row r="117" spans="1:9" ht="11.25" hidden="1" customHeight="1" x14ac:dyDescent="0.25">
      <c r="A117" s="94">
        <v>4</v>
      </c>
      <c r="B117" s="80" t="e">
        <f>#REF!</f>
        <v>#REF!</v>
      </c>
      <c r="C117" s="84" t="e">
        <f>#REF!</f>
        <v>#REF!</v>
      </c>
      <c r="D117" s="84"/>
      <c r="E117" s="75" t="e">
        <f>#REF!</f>
        <v>#REF!</v>
      </c>
      <c r="F117" s="74"/>
      <c r="G117" s="77" t="e">
        <f>E117/$D$125</f>
        <v>#REF!</v>
      </c>
      <c r="H117" s="91"/>
      <c r="I117" s="92"/>
    </row>
    <row r="118" spans="1:9" ht="11.25" hidden="1" customHeight="1" x14ac:dyDescent="0.25">
      <c r="A118" s="94">
        <v>5</v>
      </c>
      <c r="B118" s="80" t="e">
        <f>#REF!</f>
        <v>#REF!</v>
      </c>
      <c r="C118" s="84" t="e">
        <f>#REF!</f>
        <v>#REF!</v>
      </c>
      <c r="D118" s="84"/>
      <c r="E118" s="75" t="e">
        <f>#REF!</f>
        <v>#REF!</v>
      </c>
      <c r="F118" s="74"/>
      <c r="G118" s="77" t="e">
        <f>E118/$D$125</f>
        <v>#REF!</v>
      </c>
      <c r="H118" s="91"/>
      <c r="I118" s="92"/>
    </row>
    <row r="119" spans="1:9" ht="11.25" hidden="1" customHeight="1" x14ac:dyDescent="0.25">
      <c r="A119" s="109" t="s">
        <v>102</v>
      </c>
      <c r="B119" s="110"/>
      <c r="C119" s="110"/>
      <c r="D119" s="110"/>
      <c r="E119" s="110"/>
      <c r="F119" s="110"/>
      <c r="G119" s="110"/>
      <c r="H119" s="91"/>
      <c r="I119" s="92"/>
    </row>
    <row r="120" spans="1:9" ht="12.75" hidden="1" customHeight="1" x14ac:dyDescent="0.25">
      <c r="A120" s="94">
        <v>1</v>
      </c>
      <c r="B120" s="80" t="s">
        <v>111</v>
      </c>
      <c r="C120" s="84"/>
      <c r="D120" s="84" t="s">
        <v>104</v>
      </c>
      <c r="E120" s="75">
        <v>61198</v>
      </c>
      <c r="F120" s="74"/>
      <c r="G120" s="77">
        <f>$E120/D$125</f>
        <v>32538.281582305401</v>
      </c>
      <c r="H120" s="91"/>
      <c r="I120" s="92"/>
    </row>
    <row r="121" spans="1:9" ht="11.25" hidden="1" customHeight="1" x14ac:dyDescent="0.25">
      <c r="A121" s="94">
        <v>2</v>
      </c>
      <c r="B121" s="80" t="s">
        <v>111</v>
      </c>
      <c r="C121" s="84"/>
      <c r="D121" s="84" t="s">
        <v>110</v>
      </c>
      <c r="E121" s="75">
        <v>168295</v>
      </c>
      <c r="F121" s="74"/>
      <c r="G121" s="77">
        <f>$E121/D$125</f>
        <v>89480.540195661422</v>
      </c>
      <c r="H121" s="91"/>
      <c r="I121" s="92"/>
    </row>
    <row r="122" spans="1:9" ht="11.25" hidden="1" customHeight="1" x14ac:dyDescent="0.25">
      <c r="A122" s="94">
        <v>3</v>
      </c>
      <c r="B122" s="80" t="s">
        <v>112</v>
      </c>
      <c r="C122" s="84"/>
      <c r="D122" s="84" t="s">
        <v>104</v>
      </c>
      <c r="E122" s="75">
        <v>55852</v>
      </c>
      <c r="F122" s="74"/>
      <c r="G122" s="77">
        <f>$E122/D$125</f>
        <v>29695.874096129308</v>
      </c>
      <c r="H122" s="91"/>
      <c r="I122" s="92"/>
    </row>
    <row r="123" spans="1:9" ht="11.25" hidden="1" customHeight="1" x14ac:dyDescent="0.25">
      <c r="A123" s="94">
        <v>4</v>
      </c>
      <c r="B123" s="80" t="s">
        <v>112</v>
      </c>
      <c r="C123" s="84"/>
      <c r="D123" s="84" t="s">
        <v>110</v>
      </c>
      <c r="E123" s="75">
        <v>153593</v>
      </c>
      <c r="F123" s="74"/>
      <c r="G123" s="77">
        <f>$E123/D$125</f>
        <v>81663.653764355593</v>
      </c>
      <c r="H123" s="91"/>
      <c r="I123" s="92"/>
    </row>
    <row r="124" spans="1:9" ht="9.75" hidden="1" customHeight="1" x14ac:dyDescent="0.25">
      <c r="A124" s="68"/>
      <c r="B124" s="95" t="s">
        <v>113</v>
      </c>
      <c r="C124" s="68" t="s">
        <v>114</v>
      </c>
      <c r="D124" s="68" t="s">
        <v>115</v>
      </c>
      <c r="E124" s="99"/>
      <c r="F124" s="68"/>
      <c r="G124" s="95"/>
    </row>
    <row r="125" spans="1:9" ht="4.5" hidden="1" customHeight="1" x14ac:dyDescent="0.25">
      <c r="A125" s="68"/>
      <c r="B125" s="100" t="s">
        <v>130</v>
      </c>
      <c r="C125" s="68">
        <f>3.3628/100</f>
        <v>3.3627999999999998E-2</v>
      </c>
      <c r="D125" s="68">
        <v>1.8808</v>
      </c>
      <c r="E125" s="99"/>
      <c r="F125" s="68"/>
      <c r="G125" s="95"/>
    </row>
    <row r="126" spans="1:9" ht="21" customHeight="1" x14ac:dyDescent="0.25">
      <c r="A126" s="68"/>
      <c r="B126" s="95"/>
      <c r="C126" s="95"/>
      <c r="D126" s="95"/>
      <c r="E126" s="101"/>
      <c r="F126" s="102"/>
      <c r="G126" s="95"/>
    </row>
    <row r="127" spans="1:9" ht="16.5" customHeight="1" x14ac:dyDescent="0.25">
      <c r="A127" s="68"/>
      <c r="B127" s="100" t="s">
        <v>117</v>
      </c>
      <c r="C127" s="95"/>
      <c r="D127" s="95"/>
      <c r="E127" s="101"/>
      <c r="F127" s="102"/>
      <c r="G127" s="95"/>
    </row>
    <row r="128" spans="1:9" ht="16.5" customHeight="1" x14ac:dyDescent="0.25">
      <c r="A128" s="68"/>
      <c r="B128" s="100" t="s">
        <v>118</v>
      </c>
      <c r="C128" s="100"/>
      <c r="D128" s="100"/>
      <c r="E128" s="101"/>
      <c r="F128" s="102"/>
      <c r="G128" s="95"/>
    </row>
    <row r="129" spans="1:7" ht="10.5" customHeight="1" x14ac:dyDescent="0.25">
      <c r="A129" s="68"/>
      <c r="B129" s="100" t="s">
        <v>119</v>
      </c>
      <c r="C129" s="95"/>
      <c r="D129" s="95"/>
      <c r="E129" s="101"/>
      <c r="F129" s="102"/>
      <c r="G129" s="95"/>
    </row>
    <row r="130" spans="1:7" x14ac:dyDescent="0.25">
      <c r="A130" s="68"/>
      <c r="B130" s="103"/>
      <c r="C130" s="95"/>
      <c r="D130" s="95"/>
      <c r="E130" s="99"/>
      <c r="F130" s="95"/>
      <c r="G130" s="95"/>
    </row>
  </sheetData>
  <mergeCells count="15">
    <mergeCell ref="A36:G36"/>
    <mergeCell ref="A3:G3"/>
    <mergeCell ref="A4:G4"/>
    <mergeCell ref="A5:G5"/>
    <mergeCell ref="A7:G7"/>
    <mergeCell ref="A33:G33"/>
    <mergeCell ref="A105:G105"/>
    <mergeCell ref="A113:G113"/>
    <mergeCell ref="A119:G119"/>
    <mergeCell ref="A58:G58"/>
    <mergeCell ref="A64:G64"/>
    <mergeCell ref="A72:G72"/>
    <mergeCell ref="A83:G83"/>
    <mergeCell ref="A91:G91"/>
    <mergeCell ref="A94:G94"/>
  </mergeCells>
  <printOptions horizontalCentered="1" verticalCentered="1"/>
  <pageMargins left="0.25" right="0.25" top="0.75" bottom="0.75" header="0.3" footer="0.3"/>
  <pageSetup paperSize="9"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9"/>
  <sheetViews>
    <sheetView view="pageBreakPreview" zoomScale="130" zoomScaleNormal="130" zoomScaleSheetLayoutView="130" workbookViewId="0">
      <selection activeCell="F13" sqref="F13"/>
    </sheetView>
  </sheetViews>
  <sheetFormatPr defaultRowHeight="12.75" x14ac:dyDescent="0.2"/>
  <cols>
    <col min="1" max="1" width="3.7109375" style="59" customWidth="1"/>
    <col min="2" max="2" width="43.42578125" style="60" customWidth="1"/>
    <col min="3" max="4" width="11.5703125" style="60" customWidth="1"/>
    <col min="5" max="5" width="10.42578125" style="61" hidden="1" customWidth="1"/>
    <col min="6" max="6" width="8.85546875" style="60" customWidth="1"/>
    <col min="7" max="7" width="16.5703125" style="60" customWidth="1"/>
    <col min="8" max="8" width="17.7109375" style="60" customWidth="1"/>
    <col min="9" max="16384" width="9.140625" style="12"/>
  </cols>
  <sheetData>
    <row r="1" spans="1:8" s="6" customFormat="1" ht="16.5" customHeight="1" x14ac:dyDescent="0.25">
      <c r="A1" s="1" t="s">
        <v>0</v>
      </c>
      <c r="B1" s="2"/>
      <c r="C1" s="3"/>
      <c r="D1" s="3"/>
      <c r="E1" s="4"/>
      <c r="F1" s="3"/>
      <c r="G1" s="3"/>
      <c r="H1" s="5">
        <v>42668</v>
      </c>
    </row>
    <row r="2" spans="1:8" s="11" customFormat="1" ht="8.25" customHeight="1" x14ac:dyDescent="0.2">
      <c r="A2" s="7"/>
      <c r="B2" s="8">
        <v>42668</v>
      </c>
      <c r="C2" s="9"/>
      <c r="D2" s="9"/>
      <c r="E2" s="10"/>
      <c r="F2" s="9"/>
      <c r="G2" s="9"/>
      <c r="H2" s="9"/>
    </row>
    <row r="3" spans="1:8" ht="11.25" customHeight="1" x14ac:dyDescent="0.2">
      <c r="A3" s="132" t="s">
        <v>1</v>
      </c>
      <c r="B3" s="133"/>
      <c r="C3" s="133"/>
      <c r="D3" s="133"/>
      <c r="E3" s="133"/>
      <c r="F3" s="133"/>
      <c r="G3" s="133"/>
      <c r="H3" s="133"/>
    </row>
    <row r="4" spans="1:8" ht="10.5" customHeight="1" x14ac:dyDescent="0.2">
      <c r="A4" s="134" t="s">
        <v>2</v>
      </c>
      <c r="B4" s="135"/>
      <c r="C4" s="135"/>
      <c r="D4" s="135"/>
      <c r="E4" s="135"/>
      <c r="F4" s="135"/>
      <c r="G4" s="135"/>
      <c r="H4" s="135"/>
    </row>
    <row r="5" spans="1:8" x14ac:dyDescent="0.2">
      <c r="A5" s="136" t="s">
        <v>3</v>
      </c>
      <c r="B5" s="137"/>
      <c r="C5" s="137"/>
      <c r="D5" s="137"/>
      <c r="E5" s="137"/>
      <c r="F5" s="137"/>
      <c r="G5" s="137"/>
      <c r="H5" s="137"/>
    </row>
    <row r="6" spans="1:8" ht="19.5" customHeight="1" x14ac:dyDescent="0.2">
      <c r="A6" s="13" t="s">
        <v>4</v>
      </c>
      <c r="B6" s="13" t="s">
        <v>5</v>
      </c>
      <c r="C6" s="13" t="s">
        <v>6</v>
      </c>
      <c r="D6" s="13" t="s">
        <v>7</v>
      </c>
      <c r="E6" s="14" t="s">
        <v>8</v>
      </c>
      <c r="F6" s="13" t="s">
        <v>9</v>
      </c>
      <c r="G6" s="15" t="s">
        <v>120</v>
      </c>
      <c r="H6" s="15" t="s">
        <v>10</v>
      </c>
    </row>
    <row r="7" spans="1:8" ht="23.25" customHeight="1" x14ac:dyDescent="0.2">
      <c r="A7" s="131" t="s">
        <v>122</v>
      </c>
      <c r="B7" s="131"/>
      <c r="C7" s="131"/>
      <c r="D7" s="131"/>
      <c r="E7" s="131"/>
      <c r="F7" s="131"/>
      <c r="G7" s="131"/>
      <c r="H7" s="131"/>
    </row>
    <row r="8" spans="1:8" ht="24.75" hidden="1" customHeight="1" x14ac:dyDescent="0.2">
      <c r="A8" s="16">
        <v>1</v>
      </c>
      <c r="B8" s="17" t="s">
        <v>11</v>
      </c>
      <c r="C8" s="16" t="s">
        <v>12</v>
      </c>
      <c r="D8" s="16" t="s">
        <v>13</v>
      </c>
      <c r="E8" s="18" t="e">
        <f>#REF!</f>
        <v>#REF!</v>
      </c>
      <c r="F8" s="16"/>
      <c r="G8" s="19" t="e">
        <f>$E8/C134</f>
        <v>#REF!</v>
      </c>
      <c r="H8" s="19" t="e">
        <f>$E8/D134</f>
        <v>#REF!</v>
      </c>
    </row>
    <row r="9" spans="1:8" ht="12" hidden="1" customHeight="1" x14ac:dyDescent="0.2">
      <c r="A9" s="16">
        <v>2</v>
      </c>
      <c r="B9" s="17" t="s">
        <v>14</v>
      </c>
      <c r="C9" s="16" t="s">
        <v>12</v>
      </c>
      <c r="D9" s="16" t="s">
        <v>13</v>
      </c>
      <c r="E9" s="18" t="e">
        <f>#REF!</f>
        <v>#REF!</v>
      </c>
      <c r="F9" s="16"/>
      <c r="G9" s="19" t="e">
        <f>$E9/C134</f>
        <v>#REF!</v>
      </c>
      <c r="H9" s="19" t="e">
        <f>$E9/D134</f>
        <v>#REF!</v>
      </c>
    </row>
    <row r="10" spans="1:8" ht="11.25" hidden="1" customHeight="1" x14ac:dyDescent="0.2">
      <c r="A10" s="16">
        <v>3</v>
      </c>
      <c r="B10" s="17" t="s">
        <v>15</v>
      </c>
      <c r="C10" s="16" t="s">
        <v>12</v>
      </c>
      <c r="D10" s="16" t="s">
        <v>13</v>
      </c>
      <c r="E10" s="18" t="e">
        <f>#REF!</f>
        <v>#REF!</v>
      </c>
      <c r="F10" s="16"/>
      <c r="G10" s="19" t="e">
        <f>$E10/C134</f>
        <v>#REF!</v>
      </c>
      <c r="H10" s="19" t="e">
        <f>$E10/D134</f>
        <v>#REF!</v>
      </c>
    </row>
    <row r="11" spans="1:8" ht="12.75" hidden="1" customHeight="1" x14ac:dyDescent="0.2">
      <c r="A11" s="16">
        <v>4</v>
      </c>
      <c r="B11" s="17" t="s">
        <v>16</v>
      </c>
      <c r="C11" s="16" t="s">
        <v>12</v>
      </c>
      <c r="D11" s="16" t="s">
        <v>13</v>
      </c>
      <c r="E11" s="18" t="e">
        <f>#REF!</f>
        <v>#REF!</v>
      </c>
      <c r="F11" s="16"/>
      <c r="G11" s="19" t="e">
        <f>$E11/C134</f>
        <v>#REF!</v>
      </c>
      <c r="H11" s="19" t="e">
        <f>$E11/D134</f>
        <v>#REF!</v>
      </c>
    </row>
    <row r="12" spans="1:8" ht="14.25" hidden="1" customHeight="1" x14ac:dyDescent="0.2">
      <c r="A12" s="16">
        <v>5</v>
      </c>
      <c r="B12" s="17" t="s">
        <v>17</v>
      </c>
      <c r="C12" s="16" t="s">
        <v>12</v>
      </c>
      <c r="D12" s="16" t="s">
        <v>13</v>
      </c>
      <c r="E12" s="18" t="e">
        <f>#REF!</f>
        <v>#REF!</v>
      </c>
      <c r="F12" s="16"/>
      <c r="G12" s="19" t="e">
        <f>$E12/C134</f>
        <v>#REF!</v>
      </c>
      <c r="H12" s="19" t="e">
        <f>$E12/D134</f>
        <v>#REF!</v>
      </c>
    </row>
    <row r="13" spans="1:8" ht="12.75" customHeight="1" x14ac:dyDescent="0.2">
      <c r="A13" s="20">
        <v>1</v>
      </c>
      <c r="B13" s="21" t="s">
        <v>18</v>
      </c>
      <c r="C13" s="20" t="s">
        <v>19</v>
      </c>
      <c r="D13" s="20" t="s">
        <v>12</v>
      </c>
      <c r="E13" s="22">
        <v>28755</v>
      </c>
      <c r="F13" s="23">
        <v>2.78</v>
      </c>
      <c r="G13" s="24">
        <f>F13/$C$134</f>
        <v>90.965609764078394</v>
      </c>
      <c r="H13" s="24">
        <f>F13/$D$134</f>
        <v>1.4613888450822687</v>
      </c>
    </row>
    <row r="14" spans="1:8" ht="11.25" customHeight="1" x14ac:dyDescent="0.2">
      <c r="A14" s="20">
        <v>2</v>
      </c>
      <c r="B14" s="21" t="s">
        <v>20</v>
      </c>
      <c r="C14" s="20" t="s">
        <v>19</v>
      </c>
      <c r="D14" s="20" t="s">
        <v>12</v>
      </c>
      <c r="E14" s="22">
        <v>21721</v>
      </c>
      <c r="F14" s="23">
        <v>2.21</v>
      </c>
      <c r="G14" s="24">
        <f>F14/$C$134</f>
        <v>72.314387618206212</v>
      </c>
      <c r="H14" s="24">
        <f>F14/$D$134</f>
        <v>1.1617515638963358</v>
      </c>
    </row>
    <row r="15" spans="1:8" ht="12" customHeight="1" x14ac:dyDescent="0.2">
      <c r="A15" s="20">
        <v>3</v>
      </c>
      <c r="B15" s="21" t="s">
        <v>21</v>
      </c>
      <c r="C15" s="20" t="s">
        <v>19</v>
      </c>
      <c r="D15" s="20" t="s">
        <v>12</v>
      </c>
      <c r="E15" s="22">
        <v>21721</v>
      </c>
      <c r="F15" s="23">
        <v>2.14</v>
      </c>
      <c r="G15" s="24">
        <f>F15/$C$134</f>
        <v>70.023886652923665</v>
      </c>
      <c r="H15" s="24">
        <f>F15/$D$134</f>
        <v>1.1249540030489407</v>
      </c>
    </row>
    <row r="16" spans="1:8" ht="13.5" customHeight="1" x14ac:dyDescent="0.2">
      <c r="A16" s="20">
        <v>4</v>
      </c>
      <c r="B16" s="21" t="s">
        <v>22</v>
      </c>
      <c r="C16" s="20" t="s">
        <v>23</v>
      </c>
      <c r="D16" s="20" t="s">
        <v>12</v>
      </c>
      <c r="E16" s="22">
        <v>20746</v>
      </c>
      <c r="F16" s="23">
        <v>2.02</v>
      </c>
      <c r="G16" s="24">
        <f>F16/$C$134</f>
        <v>66.097313569582155</v>
      </c>
      <c r="H16" s="24">
        <f>F16/$D$134</f>
        <v>1.0618724701676916</v>
      </c>
    </row>
    <row r="17" spans="1:8" ht="13.5" customHeight="1" x14ac:dyDescent="0.2">
      <c r="A17" s="20">
        <v>5</v>
      </c>
      <c r="B17" s="25" t="s">
        <v>24</v>
      </c>
      <c r="C17" s="20" t="s">
        <v>23</v>
      </c>
      <c r="D17" s="20" t="s">
        <v>12</v>
      </c>
      <c r="E17" s="22">
        <v>17947</v>
      </c>
      <c r="F17" s="23">
        <v>1.67</v>
      </c>
      <c r="G17" s="24">
        <f>F17/$C$134</f>
        <v>54.644808743169399</v>
      </c>
      <c r="H17" s="24">
        <f>F17/$D$134</f>
        <v>0.87788466593071535</v>
      </c>
    </row>
    <row r="18" spans="1:8" x14ac:dyDescent="0.2">
      <c r="A18" s="20">
        <v>6</v>
      </c>
      <c r="B18" s="21" t="s">
        <v>25</v>
      </c>
      <c r="C18" s="20" t="s">
        <v>26</v>
      </c>
      <c r="D18" s="20">
        <v>60</v>
      </c>
      <c r="E18" s="26">
        <v>7322</v>
      </c>
      <c r="F18" s="23">
        <v>0.85</v>
      </c>
      <c r="G18" s="24">
        <f t="shared" ref="G18:G24" si="0">F18/$C$134*0.9</f>
        <v>25.031903406302149</v>
      </c>
      <c r="H18" s="24">
        <f t="shared" ref="H18:H24" si="1">F18/$D$134*0.9</f>
        <v>0.40214477211796246</v>
      </c>
    </row>
    <row r="19" spans="1:8" x14ac:dyDescent="0.2">
      <c r="A19" s="20">
        <v>7</v>
      </c>
      <c r="B19" s="21" t="s">
        <v>27</v>
      </c>
      <c r="C19" s="20" t="s">
        <v>26</v>
      </c>
      <c r="D19" s="20">
        <v>60</v>
      </c>
      <c r="E19" s="26">
        <v>5919</v>
      </c>
      <c r="F19" s="23">
        <v>0.69</v>
      </c>
      <c r="G19" s="24">
        <f t="shared" si="0"/>
        <v>20.320015706292331</v>
      </c>
      <c r="H19" s="24">
        <f t="shared" si="1"/>
        <v>0.3264469326604636</v>
      </c>
    </row>
    <row r="20" spans="1:8" x14ac:dyDescent="0.2">
      <c r="A20" s="20">
        <v>8</v>
      </c>
      <c r="B20" s="21" t="s">
        <v>28</v>
      </c>
      <c r="C20" s="20" t="s">
        <v>26</v>
      </c>
      <c r="D20" s="20">
        <v>60</v>
      </c>
      <c r="E20" s="26">
        <v>5523</v>
      </c>
      <c r="F20" s="23">
        <v>0.64</v>
      </c>
      <c r="G20" s="24">
        <f t="shared" si="0"/>
        <v>18.847550800039265</v>
      </c>
      <c r="H20" s="24">
        <f t="shared" si="1"/>
        <v>0.30279135782999528</v>
      </c>
    </row>
    <row r="21" spans="1:8" hidden="1" x14ac:dyDescent="0.2">
      <c r="A21" s="20">
        <v>9</v>
      </c>
      <c r="B21" s="21" t="s">
        <v>29</v>
      </c>
      <c r="C21" s="20" t="s">
        <v>30</v>
      </c>
      <c r="D21" s="20" t="s">
        <v>31</v>
      </c>
      <c r="E21" s="26" t="e">
        <f>#REF!</f>
        <v>#REF!</v>
      </c>
      <c r="F21" s="23" t="e">
        <f>E21/10000</f>
        <v>#REF!</v>
      </c>
      <c r="G21" s="24" t="e">
        <f t="shared" si="0"/>
        <v>#REF!</v>
      </c>
      <c r="H21" s="24" t="e">
        <f t="shared" si="1"/>
        <v>#REF!</v>
      </c>
    </row>
    <row r="22" spans="1:8" x14ac:dyDescent="0.2">
      <c r="A22" s="20">
        <v>9</v>
      </c>
      <c r="B22" s="21" t="s">
        <v>32</v>
      </c>
      <c r="C22" s="20" t="s">
        <v>26</v>
      </c>
      <c r="D22" s="20">
        <v>60</v>
      </c>
      <c r="E22" s="26">
        <v>5146</v>
      </c>
      <c r="F22" s="23">
        <v>0.6</v>
      </c>
      <c r="G22" s="24">
        <f t="shared" si="0"/>
        <v>17.669578875036812</v>
      </c>
      <c r="H22" s="24">
        <f t="shared" si="1"/>
        <v>0.28386689796562059</v>
      </c>
    </row>
    <row r="23" spans="1:8" x14ac:dyDescent="0.2">
      <c r="A23" s="20">
        <v>10</v>
      </c>
      <c r="B23" s="21" t="s">
        <v>33</v>
      </c>
      <c r="C23" s="20" t="s">
        <v>26</v>
      </c>
      <c r="D23" s="20">
        <v>60</v>
      </c>
      <c r="E23" s="26">
        <v>4937</v>
      </c>
      <c r="F23" s="23">
        <v>0.56999999999999995</v>
      </c>
      <c r="G23" s="24">
        <f t="shared" si="0"/>
        <v>16.786099931284973</v>
      </c>
      <c r="H23" s="24">
        <f t="shared" si="1"/>
        <v>0.26967355306733953</v>
      </c>
    </row>
    <row r="24" spans="1:8" hidden="1" x14ac:dyDescent="0.2">
      <c r="A24" s="16">
        <v>14</v>
      </c>
      <c r="B24" s="17" t="s">
        <v>34</v>
      </c>
      <c r="C24" s="16" t="s">
        <v>35</v>
      </c>
      <c r="D24" s="16" t="s">
        <v>36</v>
      </c>
      <c r="E24" s="18">
        <v>2738</v>
      </c>
      <c r="F24" s="16"/>
      <c r="G24" s="24">
        <f t="shared" si="0"/>
        <v>0</v>
      </c>
      <c r="H24" s="24">
        <f t="shared" si="1"/>
        <v>0</v>
      </c>
    </row>
    <row r="25" spans="1:8" hidden="1" x14ac:dyDescent="0.2">
      <c r="A25" s="16"/>
      <c r="B25" s="17"/>
      <c r="C25" s="16"/>
      <c r="D25" s="16"/>
      <c r="E25" s="27"/>
      <c r="F25" s="28"/>
      <c r="G25" s="29"/>
      <c r="H25" s="29"/>
    </row>
    <row r="26" spans="1:8" hidden="1" x14ac:dyDescent="0.2">
      <c r="A26" s="16"/>
      <c r="B26" s="17"/>
      <c r="C26" s="16"/>
      <c r="D26" s="16"/>
      <c r="E26" s="27"/>
      <c r="F26" s="28"/>
      <c r="G26" s="29"/>
      <c r="H26" s="29"/>
    </row>
    <row r="27" spans="1:8" hidden="1" x14ac:dyDescent="0.2">
      <c r="A27" s="16"/>
      <c r="B27" s="17"/>
      <c r="C27" s="16"/>
      <c r="D27" s="16"/>
      <c r="E27" s="27"/>
      <c r="F27" s="28"/>
      <c r="G27" s="29"/>
      <c r="H27" s="29"/>
    </row>
    <row r="28" spans="1:8" hidden="1" x14ac:dyDescent="0.2">
      <c r="A28" s="16"/>
      <c r="B28" s="17"/>
      <c r="C28" s="16"/>
      <c r="D28" s="16"/>
      <c r="E28" s="27"/>
      <c r="F28" s="28"/>
      <c r="G28" s="29"/>
      <c r="H28" s="29"/>
    </row>
    <row r="29" spans="1:8" hidden="1" x14ac:dyDescent="0.2">
      <c r="A29" s="16"/>
      <c r="B29" s="17"/>
      <c r="C29" s="16"/>
      <c r="D29" s="16"/>
      <c r="E29" s="18"/>
      <c r="F29" s="16"/>
      <c r="G29" s="29"/>
      <c r="H29" s="29"/>
    </row>
    <row r="30" spans="1:8" hidden="1" x14ac:dyDescent="0.2">
      <c r="A30" s="16"/>
      <c r="B30" s="17"/>
      <c r="C30" s="16"/>
      <c r="D30" s="16"/>
      <c r="E30" s="18"/>
      <c r="F30" s="16"/>
      <c r="G30" s="29"/>
      <c r="H30" s="29"/>
    </row>
    <row r="31" spans="1:8" hidden="1" x14ac:dyDescent="0.2">
      <c r="A31" s="16"/>
      <c r="B31" s="17"/>
      <c r="C31" s="16"/>
      <c r="D31" s="16"/>
      <c r="E31" s="18"/>
      <c r="F31" s="16"/>
      <c r="G31" s="29"/>
      <c r="H31" s="29"/>
    </row>
    <row r="32" spans="1:8" hidden="1" x14ac:dyDescent="0.2">
      <c r="A32" s="16"/>
      <c r="B32" s="17"/>
      <c r="C32" s="16"/>
      <c r="D32" s="16"/>
      <c r="E32" s="18"/>
      <c r="F32" s="16"/>
      <c r="G32" s="29"/>
      <c r="H32" s="29"/>
    </row>
    <row r="33" spans="1:8" ht="10.5" hidden="1" customHeight="1" x14ac:dyDescent="0.2">
      <c r="A33" s="138"/>
      <c r="B33" s="138"/>
      <c r="C33" s="138"/>
      <c r="D33" s="138"/>
      <c r="E33" s="138"/>
      <c r="F33" s="138"/>
      <c r="G33" s="138"/>
      <c r="H33" s="138"/>
    </row>
    <row r="34" spans="1:8" hidden="1" x14ac:dyDescent="0.2">
      <c r="A34" s="16"/>
      <c r="B34" s="17"/>
      <c r="C34" s="16"/>
      <c r="D34" s="16"/>
      <c r="E34" s="18"/>
      <c r="F34" s="16"/>
      <c r="G34" s="29"/>
      <c r="H34" s="29"/>
    </row>
    <row r="35" spans="1:8" hidden="1" x14ac:dyDescent="0.2">
      <c r="A35" s="16"/>
      <c r="B35" s="17"/>
      <c r="C35" s="16"/>
      <c r="D35" s="16"/>
      <c r="E35" s="27"/>
      <c r="F35" s="28"/>
      <c r="G35" s="29"/>
      <c r="H35" s="29"/>
    </row>
    <row r="36" spans="1:8" ht="24" customHeight="1" x14ac:dyDescent="0.2">
      <c r="A36" s="131" t="s">
        <v>121</v>
      </c>
      <c r="B36" s="131"/>
      <c r="C36" s="131"/>
      <c r="D36" s="131"/>
      <c r="E36" s="131"/>
      <c r="F36" s="131"/>
      <c r="G36" s="131"/>
      <c r="H36" s="131"/>
    </row>
    <row r="37" spans="1:8" hidden="1" x14ac:dyDescent="0.2">
      <c r="A37" s="16">
        <v>1</v>
      </c>
      <c r="B37" s="30" t="s">
        <v>37</v>
      </c>
      <c r="C37" s="16" t="s">
        <v>38</v>
      </c>
      <c r="D37" s="16">
        <v>30</v>
      </c>
      <c r="E37" s="18" t="e">
        <f>#REF!</f>
        <v>#REF!</v>
      </c>
      <c r="F37" s="16"/>
      <c r="G37" s="19" t="e">
        <f>$E37/C$134</f>
        <v>#REF!</v>
      </c>
      <c r="H37" s="19" t="e">
        <f>$E37/D$134</f>
        <v>#REF!</v>
      </c>
    </row>
    <row r="38" spans="1:8" ht="13.5" customHeight="1" x14ac:dyDescent="0.2">
      <c r="A38" s="20">
        <v>1</v>
      </c>
      <c r="B38" s="31" t="s">
        <v>39</v>
      </c>
      <c r="C38" s="32" t="s">
        <v>35</v>
      </c>
      <c r="D38" s="32">
        <v>60</v>
      </c>
      <c r="E38" s="26">
        <v>5609</v>
      </c>
      <c r="F38" s="23">
        <v>0.57999999999999996</v>
      </c>
      <c r="G38" s="33">
        <f t="shared" ref="G38:H53" si="2">$F38/C$134*0.9</f>
        <v>17.080592912535586</v>
      </c>
      <c r="H38" s="24">
        <f t="shared" si="2"/>
        <v>0.27440466803343322</v>
      </c>
    </row>
    <row r="39" spans="1:8" x14ac:dyDescent="0.2">
      <c r="A39" s="20">
        <v>2</v>
      </c>
      <c r="B39" s="31" t="s">
        <v>40</v>
      </c>
      <c r="C39" s="32" t="s">
        <v>41</v>
      </c>
      <c r="D39" s="34">
        <v>4</v>
      </c>
      <c r="E39" s="26">
        <v>27329</v>
      </c>
      <c r="F39" s="23">
        <v>2.66</v>
      </c>
      <c r="G39" s="33">
        <f t="shared" si="2"/>
        <v>78.335133012663206</v>
      </c>
      <c r="H39" s="24">
        <f t="shared" si="2"/>
        <v>1.258476580980918</v>
      </c>
    </row>
    <row r="40" spans="1:8" ht="13.5" hidden="1" customHeight="1" x14ac:dyDescent="0.2">
      <c r="A40" s="20">
        <v>4</v>
      </c>
      <c r="B40" s="31" t="s">
        <v>42</v>
      </c>
      <c r="C40" s="32" t="s">
        <v>43</v>
      </c>
      <c r="D40" s="32">
        <v>6</v>
      </c>
      <c r="E40" s="26">
        <v>22401</v>
      </c>
      <c r="F40" s="23">
        <f t="shared" ref="F40:F51" si="3">E40*0.9</f>
        <v>20160.900000000001</v>
      </c>
      <c r="G40" s="33">
        <f t="shared" si="2"/>
        <v>593724.35456954956</v>
      </c>
      <c r="H40" s="24">
        <f t="shared" si="2"/>
        <v>9538.3535719918</v>
      </c>
    </row>
    <row r="41" spans="1:8" hidden="1" x14ac:dyDescent="0.2">
      <c r="A41" s="20">
        <v>5</v>
      </c>
      <c r="B41" s="31" t="s">
        <v>44</v>
      </c>
      <c r="C41" s="32" t="s">
        <v>45</v>
      </c>
      <c r="D41" s="32">
        <v>26</v>
      </c>
      <c r="E41" s="26">
        <v>6466</v>
      </c>
      <c r="F41" s="23">
        <f t="shared" si="3"/>
        <v>5819.4000000000005</v>
      </c>
      <c r="G41" s="33">
        <f t="shared" si="2"/>
        <v>171377.24550898207</v>
      </c>
      <c r="H41" s="24">
        <f t="shared" si="2"/>
        <v>2753.225043368554</v>
      </c>
    </row>
    <row r="42" spans="1:8" ht="13.5" hidden="1" customHeight="1" x14ac:dyDescent="0.2">
      <c r="A42" s="20">
        <v>6</v>
      </c>
      <c r="B42" s="31" t="s">
        <v>46</v>
      </c>
      <c r="C42" s="32" t="s">
        <v>35</v>
      </c>
      <c r="D42" s="32">
        <v>60</v>
      </c>
      <c r="E42" s="26">
        <v>5179</v>
      </c>
      <c r="F42" s="23">
        <f t="shared" si="3"/>
        <v>4661.1000000000004</v>
      </c>
      <c r="G42" s="33">
        <f t="shared" si="2"/>
        <v>137266.12349072349</v>
      </c>
      <c r="H42" s="24">
        <f t="shared" si="2"/>
        <v>2205.2199968459236</v>
      </c>
    </row>
    <row r="43" spans="1:8" ht="13.5" hidden="1" customHeight="1" x14ac:dyDescent="0.2">
      <c r="A43" s="20">
        <v>8</v>
      </c>
      <c r="B43" s="31" t="s">
        <v>47</v>
      </c>
      <c r="C43" s="32" t="s">
        <v>35</v>
      </c>
      <c r="D43" s="32">
        <v>60</v>
      </c>
      <c r="E43" s="26" t="e">
        <f>#REF!</f>
        <v>#REF!</v>
      </c>
      <c r="F43" s="23" t="e">
        <f t="shared" si="3"/>
        <v>#REF!</v>
      </c>
      <c r="G43" s="33" t="e">
        <f t="shared" si="2"/>
        <v>#REF!</v>
      </c>
      <c r="H43" s="24" t="e">
        <f t="shared" si="2"/>
        <v>#REF!</v>
      </c>
    </row>
    <row r="44" spans="1:8" hidden="1" x14ac:dyDescent="0.2">
      <c r="A44" s="20">
        <v>7</v>
      </c>
      <c r="B44" s="31" t="s">
        <v>48</v>
      </c>
      <c r="C44" s="32" t="s">
        <v>35</v>
      </c>
      <c r="D44" s="32">
        <v>60</v>
      </c>
      <c r="E44" s="26">
        <v>4319</v>
      </c>
      <c r="F44" s="23">
        <f t="shared" si="3"/>
        <v>3887.1</v>
      </c>
      <c r="G44" s="33">
        <f t="shared" si="2"/>
        <v>114472.36674192599</v>
      </c>
      <c r="H44" s="24">
        <f t="shared" si="2"/>
        <v>1839.0316984702729</v>
      </c>
    </row>
    <row r="45" spans="1:8" x14ac:dyDescent="0.2">
      <c r="A45" s="20">
        <v>3</v>
      </c>
      <c r="B45" s="31" t="s">
        <v>49</v>
      </c>
      <c r="C45" s="32" t="s">
        <v>35</v>
      </c>
      <c r="D45" s="32">
        <v>60</v>
      </c>
      <c r="E45" s="26">
        <v>4991</v>
      </c>
      <c r="F45" s="23">
        <v>0.52</v>
      </c>
      <c r="G45" s="33">
        <f t="shared" si="2"/>
        <v>15.313635025031905</v>
      </c>
      <c r="H45" s="24">
        <f t="shared" si="2"/>
        <v>0.24601797823687116</v>
      </c>
    </row>
    <row r="46" spans="1:8" ht="13.5" hidden="1" customHeight="1" x14ac:dyDescent="0.2">
      <c r="A46" s="20">
        <v>8.5</v>
      </c>
      <c r="B46" s="31" t="s">
        <v>50</v>
      </c>
      <c r="C46" s="32" t="s">
        <v>35</v>
      </c>
      <c r="D46" s="32">
        <v>60</v>
      </c>
      <c r="E46" s="26" t="e">
        <f>#REF!</f>
        <v>#REF!</v>
      </c>
      <c r="F46" s="23" t="e">
        <f t="shared" si="3"/>
        <v>#REF!</v>
      </c>
      <c r="G46" s="33" t="e">
        <f t="shared" si="2"/>
        <v>#REF!</v>
      </c>
      <c r="H46" s="24" t="e">
        <f t="shared" si="2"/>
        <v>#REF!</v>
      </c>
    </row>
    <row r="47" spans="1:8" x14ac:dyDescent="0.2">
      <c r="A47" s="20">
        <v>4</v>
      </c>
      <c r="B47" s="31" t="s">
        <v>51</v>
      </c>
      <c r="C47" s="32" t="s">
        <v>35</v>
      </c>
      <c r="D47" s="32">
        <v>60</v>
      </c>
      <c r="E47" s="26">
        <v>5149</v>
      </c>
      <c r="F47" s="23">
        <v>0.53</v>
      </c>
      <c r="G47" s="33">
        <f t="shared" si="2"/>
        <v>15.608128006282518</v>
      </c>
      <c r="H47" s="24">
        <f t="shared" si="2"/>
        <v>0.25074909320296485</v>
      </c>
    </row>
    <row r="48" spans="1:8" x14ac:dyDescent="0.2">
      <c r="A48" s="20">
        <v>5</v>
      </c>
      <c r="B48" s="31" t="s">
        <v>52</v>
      </c>
      <c r="C48" s="32" t="s">
        <v>53</v>
      </c>
      <c r="D48" s="32">
        <v>66</v>
      </c>
      <c r="E48" s="26">
        <v>3633</v>
      </c>
      <c r="F48" s="23">
        <v>0.37</v>
      </c>
      <c r="G48" s="33">
        <f t="shared" si="2"/>
        <v>10.8962403062727</v>
      </c>
      <c r="H48" s="24">
        <f t="shared" si="2"/>
        <v>0.17505125374546601</v>
      </c>
    </row>
    <row r="49" spans="1:8" hidden="1" x14ac:dyDescent="0.2">
      <c r="A49" s="20">
        <v>10</v>
      </c>
      <c r="B49" s="31" t="s">
        <v>54</v>
      </c>
      <c r="C49" s="32" t="s">
        <v>35</v>
      </c>
      <c r="D49" s="32">
        <v>60</v>
      </c>
      <c r="E49" s="26" t="e">
        <f>#REF!</f>
        <v>#REF!</v>
      </c>
      <c r="F49" s="23" t="e">
        <f t="shared" si="3"/>
        <v>#REF!</v>
      </c>
      <c r="G49" s="33" t="e">
        <f t="shared" si="2"/>
        <v>#REF!</v>
      </c>
      <c r="H49" s="24" t="e">
        <f t="shared" si="2"/>
        <v>#REF!</v>
      </c>
    </row>
    <row r="50" spans="1:8" x14ac:dyDescent="0.2">
      <c r="A50" s="20">
        <v>6</v>
      </c>
      <c r="B50" s="31" t="s">
        <v>55</v>
      </c>
      <c r="C50" s="32" t="s">
        <v>41</v>
      </c>
      <c r="D50" s="32">
        <v>4</v>
      </c>
      <c r="E50" s="26">
        <v>25169</v>
      </c>
      <c r="F50" s="23">
        <v>2.6</v>
      </c>
      <c r="G50" s="33">
        <f t="shared" si="2"/>
        <v>76.568175125159527</v>
      </c>
      <c r="H50" s="24">
        <f t="shared" si="2"/>
        <v>1.2300898911843559</v>
      </c>
    </row>
    <row r="51" spans="1:8" hidden="1" x14ac:dyDescent="0.2">
      <c r="A51" s="20">
        <v>11</v>
      </c>
      <c r="B51" s="31" t="s">
        <v>56</v>
      </c>
      <c r="C51" s="32" t="s">
        <v>35</v>
      </c>
      <c r="D51" s="32">
        <v>60</v>
      </c>
      <c r="E51" s="35">
        <v>2518</v>
      </c>
      <c r="F51" s="23">
        <f t="shared" si="3"/>
        <v>2266.2000000000003</v>
      </c>
      <c r="G51" s="33">
        <f t="shared" si="2"/>
        <v>66737.999411014054</v>
      </c>
      <c r="H51" s="24">
        <f t="shared" si="2"/>
        <v>1072.1652736161491</v>
      </c>
    </row>
    <row r="52" spans="1:8" x14ac:dyDescent="0.2">
      <c r="A52" s="20">
        <v>7</v>
      </c>
      <c r="B52" s="31" t="s">
        <v>39</v>
      </c>
      <c r="C52" s="32" t="s">
        <v>57</v>
      </c>
      <c r="D52" s="32">
        <v>28</v>
      </c>
      <c r="E52" s="35">
        <v>12443</v>
      </c>
      <c r="F52" s="23">
        <v>1</v>
      </c>
      <c r="G52" s="33">
        <f t="shared" si="2"/>
        <v>29.449298125061357</v>
      </c>
      <c r="H52" s="24">
        <f t="shared" si="2"/>
        <v>0.47311149660936758</v>
      </c>
    </row>
    <row r="53" spans="1:8" x14ac:dyDescent="0.2">
      <c r="A53" s="20">
        <v>8</v>
      </c>
      <c r="B53" s="31" t="s">
        <v>49</v>
      </c>
      <c r="C53" s="32" t="s">
        <v>57</v>
      </c>
      <c r="D53" s="32">
        <v>28</v>
      </c>
      <c r="E53" s="35">
        <v>11052</v>
      </c>
      <c r="F53" s="23">
        <v>1.28</v>
      </c>
      <c r="G53" s="33">
        <f t="shared" si="2"/>
        <v>37.69510160007853</v>
      </c>
      <c r="H53" s="24">
        <f t="shared" si="2"/>
        <v>0.60558271565999056</v>
      </c>
    </row>
    <row r="54" spans="1:8" ht="11.25" customHeight="1" x14ac:dyDescent="0.2">
      <c r="A54" s="127" t="s">
        <v>123</v>
      </c>
      <c r="B54" s="127"/>
      <c r="C54" s="127"/>
      <c r="D54" s="127"/>
      <c r="E54" s="127"/>
      <c r="F54" s="127"/>
      <c r="G54" s="127"/>
      <c r="H54" s="127"/>
    </row>
    <row r="55" spans="1:8" hidden="1" x14ac:dyDescent="0.2">
      <c r="A55" s="36"/>
      <c r="B55" s="30"/>
      <c r="C55" s="36"/>
      <c r="D55" s="36"/>
      <c r="E55" s="37"/>
      <c r="F55" s="38"/>
      <c r="G55" s="29"/>
      <c r="H55" s="29"/>
    </row>
    <row r="56" spans="1:8" x14ac:dyDescent="0.2">
      <c r="A56" s="32">
        <v>1</v>
      </c>
      <c r="B56" s="39" t="s">
        <v>58</v>
      </c>
      <c r="C56" s="32" t="s">
        <v>35</v>
      </c>
      <c r="D56" s="32">
        <v>42</v>
      </c>
      <c r="E56" s="26">
        <v>8172</v>
      </c>
      <c r="F56" s="23">
        <v>0.92</v>
      </c>
      <c r="G56" s="24">
        <f t="shared" ref="G56:H58" si="4">$F56/C$134*0.9</f>
        <v>27.093354275056448</v>
      </c>
      <c r="H56" s="24">
        <f t="shared" si="4"/>
        <v>0.4352625768806182</v>
      </c>
    </row>
    <row r="57" spans="1:8" ht="13.5" customHeight="1" x14ac:dyDescent="0.2">
      <c r="A57" s="32">
        <v>2</v>
      </c>
      <c r="B57" s="39" t="s">
        <v>59</v>
      </c>
      <c r="C57" s="32" t="s">
        <v>12</v>
      </c>
      <c r="D57" s="32" t="s">
        <v>13</v>
      </c>
      <c r="E57" s="26">
        <v>34277</v>
      </c>
      <c r="F57" s="23">
        <v>3.81</v>
      </c>
      <c r="G57" s="24">
        <f t="shared" si="4"/>
        <v>112.20182585648377</v>
      </c>
      <c r="H57" s="24">
        <f t="shared" si="4"/>
        <v>1.8025548020816906</v>
      </c>
    </row>
    <row r="58" spans="1:8" ht="9.75" customHeight="1" x14ac:dyDescent="0.2">
      <c r="A58" s="32">
        <v>3</v>
      </c>
      <c r="B58" s="39" t="s">
        <v>60</v>
      </c>
      <c r="C58" s="32" t="s">
        <v>38</v>
      </c>
      <c r="D58" s="32">
        <v>42</v>
      </c>
      <c r="E58" s="26">
        <v>5753</v>
      </c>
      <c r="F58" s="23">
        <v>0.64</v>
      </c>
      <c r="G58" s="24">
        <f t="shared" si="4"/>
        <v>18.847550800039265</v>
      </c>
      <c r="H58" s="24">
        <f t="shared" si="4"/>
        <v>0.30279135782999528</v>
      </c>
    </row>
    <row r="59" spans="1:8" ht="30.75" customHeight="1" x14ac:dyDescent="0.2">
      <c r="A59" s="128" t="s">
        <v>124</v>
      </c>
      <c r="B59" s="129"/>
      <c r="C59" s="129"/>
      <c r="D59" s="129"/>
      <c r="E59" s="129"/>
      <c r="F59" s="129"/>
      <c r="G59" s="129"/>
      <c r="H59" s="130"/>
    </row>
    <row r="60" spans="1:8" ht="10.5" customHeight="1" x14ac:dyDescent="0.2">
      <c r="A60" s="32">
        <v>1</v>
      </c>
      <c r="B60" s="31" t="s">
        <v>61</v>
      </c>
      <c r="C60" s="32" t="s">
        <v>62</v>
      </c>
      <c r="D60" s="32">
        <v>15</v>
      </c>
      <c r="E60" s="35">
        <v>20211</v>
      </c>
      <c r="F60" s="32">
        <v>2.02</v>
      </c>
      <c r="G60" s="24">
        <f t="shared" ref="G60:H62" si="5">$F60/C$134*0.95</f>
        <v>62.792447891103045</v>
      </c>
      <c r="H60" s="24">
        <f t="shared" si="5"/>
        <v>1.0087788466593071</v>
      </c>
    </row>
    <row r="61" spans="1:8" ht="10.5" customHeight="1" x14ac:dyDescent="0.2">
      <c r="A61" s="32">
        <v>2</v>
      </c>
      <c r="B61" s="25" t="s">
        <v>63</v>
      </c>
      <c r="C61" s="32" t="s">
        <v>62</v>
      </c>
      <c r="D61" s="32">
        <v>15</v>
      </c>
      <c r="E61" s="35">
        <v>20211</v>
      </c>
      <c r="F61" s="32">
        <v>2.02</v>
      </c>
      <c r="G61" s="24">
        <f t="shared" si="5"/>
        <v>62.792447891103045</v>
      </c>
      <c r="H61" s="24">
        <f t="shared" si="5"/>
        <v>1.0087788466593071</v>
      </c>
    </row>
    <row r="62" spans="1:8" ht="10.5" customHeight="1" x14ac:dyDescent="0.2">
      <c r="A62" s="32">
        <v>3</v>
      </c>
      <c r="B62" s="25" t="s">
        <v>61</v>
      </c>
      <c r="C62" s="32" t="s">
        <v>64</v>
      </c>
      <c r="D62" s="32">
        <v>2</v>
      </c>
      <c r="E62" s="35">
        <v>118674</v>
      </c>
      <c r="F62" s="32">
        <v>11.87</v>
      </c>
      <c r="G62" s="24">
        <f t="shared" si="5"/>
        <v>368.98334478583814</v>
      </c>
      <c r="H62" s="24">
        <f t="shared" si="5"/>
        <v>5.9278242127950369</v>
      </c>
    </row>
    <row r="63" spans="1:8" ht="10.5" customHeight="1" x14ac:dyDescent="0.2">
      <c r="A63" s="32">
        <v>4</v>
      </c>
      <c r="B63" s="39" t="s">
        <v>65</v>
      </c>
      <c r="C63" s="32" t="s">
        <v>62</v>
      </c>
      <c r="D63" s="32">
        <v>15</v>
      </c>
      <c r="E63" s="35">
        <v>16875</v>
      </c>
      <c r="F63" s="32">
        <v>1.88</v>
      </c>
      <c r="G63" s="24">
        <f t="shared" ref="G63:H67" si="6">$F63/C$134</f>
        <v>61.516311639017047</v>
      </c>
      <c r="H63" s="24">
        <f t="shared" si="6"/>
        <v>0.98827734847290116</v>
      </c>
    </row>
    <row r="64" spans="1:8" ht="9.75" customHeight="1" x14ac:dyDescent="0.2">
      <c r="A64" s="32">
        <v>5</v>
      </c>
      <c r="B64" s="39" t="s">
        <v>65</v>
      </c>
      <c r="C64" s="32" t="s">
        <v>64</v>
      </c>
      <c r="D64" s="32">
        <v>2</v>
      </c>
      <c r="E64" s="35">
        <v>98669</v>
      </c>
      <c r="F64" s="32">
        <v>10.98</v>
      </c>
      <c r="G64" s="24">
        <f t="shared" si="6"/>
        <v>359.28143712574854</v>
      </c>
      <c r="H64" s="24">
        <f t="shared" si="6"/>
        <v>5.7719602586342846</v>
      </c>
    </row>
    <row r="65" spans="1:10" ht="9.75" hidden="1" customHeight="1" x14ac:dyDescent="0.2">
      <c r="A65" s="32">
        <v>7</v>
      </c>
      <c r="B65" s="21" t="s">
        <v>66</v>
      </c>
      <c r="C65" s="32" t="s">
        <v>67</v>
      </c>
      <c r="D65" s="32">
        <v>12</v>
      </c>
      <c r="E65" s="35" t="e">
        <f>#REF!</f>
        <v>#REF!</v>
      </c>
      <c r="F65" s="32" t="e">
        <f>E65</f>
        <v>#REF!</v>
      </c>
      <c r="G65" s="24" t="e">
        <f t="shared" si="6"/>
        <v>#REF!</v>
      </c>
      <c r="H65" s="24" t="e">
        <f t="shared" si="6"/>
        <v>#REF!</v>
      </c>
    </row>
    <row r="66" spans="1:10" ht="10.5" hidden="1" customHeight="1" x14ac:dyDescent="0.2">
      <c r="A66" s="32">
        <v>8</v>
      </c>
      <c r="B66" s="21" t="s">
        <v>68</v>
      </c>
      <c r="C66" s="32" t="s">
        <v>67</v>
      </c>
      <c r="D66" s="32">
        <v>12</v>
      </c>
      <c r="E66" s="35" t="e">
        <f>#REF!</f>
        <v>#REF!</v>
      </c>
      <c r="F66" s="32" t="e">
        <f>E66</f>
        <v>#REF!</v>
      </c>
      <c r="G66" s="24" t="e">
        <f t="shared" si="6"/>
        <v>#REF!</v>
      </c>
      <c r="H66" s="24" t="e">
        <f t="shared" si="6"/>
        <v>#REF!</v>
      </c>
    </row>
    <row r="67" spans="1:10" ht="10.5" customHeight="1" x14ac:dyDescent="0.2">
      <c r="A67" s="32">
        <v>6</v>
      </c>
      <c r="B67" s="21" t="s">
        <v>69</v>
      </c>
      <c r="C67" s="32" t="s">
        <v>62</v>
      </c>
      <c r="D67" s="32">
        <v>15</v>
      </c>
      <c r="E67" s="35">
        <v>17360</v>
      </c>
      <c r="F67" s="32">
        <v>1.93</v>
      </c>
      <c r="G67" s="24">
        <f t="shared" si="6"/>
        <v>63.152383757076016</v>
      </c>
      <c r="H67" s="24">
        <f t="shared" si="6"/>
        <v>1.014561320506755</v>
      </c>
    </row>
    <row r="68" spans="1:10" ht="10.5" customHeight="1" x14ac:dyDescent="0.2">
      <c r="A68" s="32">
        <v>7</v>
      </c>
      <c r="B68" s="21" t="s">
        <v>70</v>
      </c>
      <c r="C68" s="32" t="s">
        <v>62</v>
      </c>
      <c r="D68" s="32">
        <v>15</v>
      </c>
      <c r="E68" s="35">
        <v>21975</v>
      </c>
      <c r="F68" s="32">
        <v>2.2000000000000002</v>
      </c>
      <c r="G68" s="24">
        <f>$F68/C$134*0.95</f>
        <v>68.387814534864702</v>
      </c>
      <c r="H68" s="24">
        <f>$F68/D$134*0.95</f>
        <v>1.098670031015087</v>
      </c>
    </row>
    <row r="69" spans="1:10" ht="10.5" customHeight="1" x14ac:dyDescent="0.2">
      <c r="A69" s="32">
        <v>8</v>
      </c>
      <c r="B69" s="21" t="s">
        <v>71</v>
      </c>
      <c r="C69" s="20" t="s">
        <v>62</v>
      </c>
      <c r="D69" s="32">
        <v>15</v>
      </c>
      <c r="E69" s="26">
        <v>21131</v>
      </c>
      <c r="F69" s="32">
        <v>2.11</v>
      </c>
      <c r="G69" s="24">
        <f>$F69/C$134*0.95</f>
        <v>65.590131212983863</v>
      </c>
      <c r="H69" s="24">
        <f>$F69/D$134*0.95</f>
        <v>1.0537244388371969</v>
      </c>
    </row>
    <row r="70" spans="1:10" ht="24" customHeight="1" x14ac:dyDescent="0.2">
      <c r="A70" s="131" t="s">
        <v>125</v>
      </c>
      <c r="B70" s="127"/>
      <c r="C70" s="127"/>
      <c r="D70" s="127"/>
      <c r="E70" s="127"/>
      <c r="F70" s="127"/>
      <c r="G70" s="127"/>
      <c r="H70" s="127"/>
    </row>
    <row r="71" spans="1:10" ht="13.5" hidden="1" customHeight="1" x14ac:dyDescent="0.2">
      <c r="A71" s="36">
        <v>1</v>
      </c>
      <c r="B71" s="17" t="s">
        <v>72</v>
      </c>
      <c r="C71" s="36" t="s">
        <v>73</v>
      </c>
      <c r="D71" s="36">
        <v>8</v>
      </c>
      <c r="E71" s="40" t="e">
        <f>#REF!</f>
        <v>#REF!</v>
      </c>
      <c r="F71" s="36"/>
      <c r="G71" s="19" t="e">
        <f t="shared" ref="G71:H75" si="7">$E71/C$134</f>
        <v>#REF!</v>
      </c>
      <c r="H71" s="19" t="e">
        <f t="shared" si="7"/>
        <v>#REF!</v>
      </c>
    </row>
    <row r="72" spans="1:10" ht="13.5" hidden="1" customHeight="1" x14ac:dyDescent="0.2">
      <c r="A72" s="36">
        <v>2</v>
      </c>
      <c r="B72" s="17" t="s">
        <v>74</v>
      </c>
      <c r="C72" s="36" t="s">
        <v>73</v>
      </c>
      <c r="D72" s="36">
        <v>8</v>
      </c>
      <c r="E72" s="40" t="e">
        <f>#REF!</f>
        <v>#REF!</v>
      </c>
      <c r="F72" s="36"/>
      <c r="G72" s="19" t="e">
        <f t="shared" si="7"/>
        <v>#REF!</v>
      </c>
      <c r="H72" s="19" t="e">
        <f t="shared" si="7"/>
        <v>#REF!</v>
      </c>
    </row>
    <row r="73" spans="1:10" ht="14.25" hidden="1" customHeight="1" x14ac:dyDescent="0.2">
      <c r="A73" s="36">
        <v>3</v>
      </c>
      <c r="B73" s="17" t="s">
        <v>75</v>
      </c>
      <c r="C73" s="36" t="s">
        <v>73</v>
      </c>
      <c r="D73" s="36">
        <v>8</v>
      </c>
      <c r="E73" s="40" t="e">
        <f>#REF!</f>
        <v>#REF!</v>
      </c>
      <c r="F73" s="36"/>
      <c r="G73" s="19" t="e">
        <f t="shared" si="7"/>
        <v>#REF!</v>
      </c>
      <c r="H73" s="19" t="e">
        <f t="shared" si="7"/>
        <v>#REF!</v>
      </c>
    </row>
    <row r="74" spans="1:10" ht="14.25" hidden="1" customHeight="1" x14ac:dyDescent="0.2">
      <c r="A74" s="36">
        <v>4</v>
      </c>
      <c r="B74" s="17" t="s">
        <v>76</v>
      </c>
      <c r="C74" s="36" t="s">
        <v>73</v>
      </c>
      <c r="D74" s="36">
        <v>8</v>
      </c>
      <c r="E74" s="40" t="e">
        <f>#REF!</f>
        <v>#REF!</v>
      </c>
      <c r="F74" s="36"/>
      <c r="G74" s="19" t="e">
        <f t="shared" si="7"/>
        <v>#REF!</v>
      </c>
      <c r="H74" s="19" t="e">
        <f t="shared" si="7"/>
        <v>#REF!</v>
      </c>
    </row>
    <row r="75" spans="1:10" ht="11.25" hidden="1" customHeight="1" x14ac:dyDescent="0.2">
      <c r="A75" s="36">
        <v>5</v>
      </c>
      <c r="B75" s="17" t="s">
        <v>77</v>
      </c>
      <c r="C75" s="36" t="s">
        <v>73</v>
      </c>
      <c r="D75" s="36">
        <v>8</v>
      </c>
      <c r="E75" s="40" t="e">
        <f>#REF!</f>
        <v>#REF!</v>
      </c>
      <c r="F75" s="36"/>
      <c r="G75" s="19" t="e">
        <f t="shared" si="7"/>
        <v>#REF!</v>
      </c>
      <c r="H75" s="19" t="e">
        <f t="shared" si="7"/>
        <v>#REF!</v>
      </c>
    </row>
    <row r="76" spans="1:10" ht="9.75" customHeight="1" x14ac:dyDescent="0.2">
      <c r="A76" s="32">
        <v>1</v>
      </c>
      <c r="B76" s="21" t="s">
        <v>72</v>
      </c>
      <c r="C76" s="32" t="s">
        <v>78</v>
      </c>
      <c r="D76" s="32">
        <v>12</v>
      </c>
      <c r="E76" s="26">
        <v>12493</v>
      </c>
      <c r="F76" s="23">
        <v>1.3</v>
      </c>
      <c r="G76" s="24">
        <f>$F76/C$134*0.93</f>
        <v>39.560223814665761</v>
      </c>
      <c r="H76" s="24">
        <f>$F76/D$134*0.93</f>
        <v>0.63554644377858382</v>
      </c>
      <c r="I76" s="41"/>
      <c r="J76" s="42"/>
    </row>
    <row r="77" spans="1:10" ht="9.75" customHeight="1" x14ac:dyDescent="0.2">
      <c r="A77" s="32">
        <v>2</v>
      </c>
      <c r="B77" s="21" t="s">
        <v>74</v>
      </c>
      <c r="C77" s="32" t="s">
        <v>78</v>
      </c>
      <c r="D77" s="32">
        <v>12</v>
      </c>
      <c r="E77" s="26">
        <v>12493</v>
      </c>
      <c r="F77" s="23">
        <v>1.3</v>
      </c>
      <c r="G77" s="24">
        <f t="shared" ref="G77:H87" si="8">$F77/C$134*0.93</f>
        <v>39.560223814665761</v>
      </c>
      <c r="H77" s="24">
        <f t="shared" si="8"/>
        <v>0.63554644377858382</v>
      </c>
      <c r="I77" s="41"/>
      <c r="J77" s="42"/>
    </row>
    <row r="78" spans="1:10" ht="9.75" customHeight="1" x14ac:dyDescent="0.2">
      <c r="A78" s="32">
        <v>3</v>
      </c>
      <c r="B78" s="21" t="s">
        <v>75</v>
      </c>
      <c r="C78" s="32" t="s">
        <v>78</v>
      </c>
      <c r="D78" s="32">
        <v>12</v>
      </c>
      <c r="E78" s="26">
        <v>11104</v>
      </c>
      <c r="F78" s="23">
        <v>1.1499999999999999</v>
      </c>
      <c r="G78" s="24">
        <f t="shared" si="8"/>
        <v>34.995582605281243</v>
      </c>
      <c r="H78" s="24">
        <f t="shared" si="8"/>
        <v>0.56221416180413186</v>
      </c>
      <c r="I78" s="41"/>
      <c r="J78" s="42"/>
    </row>
    <row r="79" spans="1:10" ht="9.75" customHeight="1" x14ac:dyDescent="0.2">
      <c r="A79" s="32">
        <v>4</v>
      </c>
      <c r="B79" s="21" t="s">
        <v>76</v>
      </c>
      <c r="C79" s="32" t="s">
        <v>78</v>
      </c>
      <c r="D79" s="32">
        <v>12</v>
      </c>
      <c r="E79" s="26">
        <v>11458</v>
      </c>
      <c r="F79" s="23">
        <v>1.2</v>
      </c>
      <c r="G79" s="24">
        <f t="shared" si="8"/>
        <v>36.517129675076085</v>
      </c>
      <c r="H79" s="24">
        <f t="shared" si="8"/>
        <v>0.58665825579561581</v>
      </c>
      <c r="I79" s="41"/>
      <c r="J79" s="42"/>
    </row>
    <row r="80" spans="1:10" ht="9.75" customHeight="1" x14ac:dyDescent="0.2">
      <c r="A80" s="32">
        <v>5</v>
      </c>
      <c r="B80" s="21" t="s">
        <v>77</v>
      </c>
      <c r="C80" s="32" t="s">
        <v>78</v>
      </c>
      <c r="D80" s="32">
        <v>12</v>
      </c>
      <c r="E80" s="26">
        <v>11458</v>
      </c>
      <c r="F80" s="23">
        <v>1.2</v>
      </c>
      <c r="G80" s="24">
        <f t="shared" si="8"/>
        <v>36.517129675076085</v>
      </c>
      <c r="H80" s="24">
        <f t="shared" si="8"/>
        <v>0.58665825579561581</v>
      </c>
      <c r="I80" s="41"/>
      <c r="J80" s="42"/>
    </row>
    <row r="81" spans="1:10" ht="9.75" customHeight="1" x14ac:dyDescent="0.2">
      <c r="A81" s="32">
        <v>6</v>
      </c>
      <c r="B81" s="21" t="s">
        <v>79</v>
      </c>
      <c r="C81" s="32" t="s">
        <v>30</v>
      </c>
      <c r="D81" s="32">
        <v>24</v>
      </c>
      <c r="E81" s="26">
        <v>6103</v>
      </c>
      <c r="F81" s="23">
        <v>0.63</v>
      </c>
      <c r="G81" s="24">
        <f t="shared" si="8"/>
        <v>19.171493079414944</v>
      </c>
      <c r="H81" s="24">
        <f t="shared" si="8"/>
        <v>0.30799558429269835</v>
      </c>
      <c r="I81" s="41"/>
      <c r="J81" s="42"/>
    </row>
    <row r="82" spans="1:10" ht="9.75" customHeight="1" x14ac:dyDescent="0.2">
      <c r="A82" s="32">
        <v>7</v>
      </c>
      <c r="B82" s="21" t="s">
        <v>80</v>
      </c>
      <c r="C82" s="32" t="s">
        <v>30</v>
      </c>
      <c r="D82" s="32">
        <v>24</v>
      </c>
      <c r="E82" s="26">
        <v>5316</v>
      </c>
      <c r="F82" s="23">
        <v>0.55000000000000004</v>
      </c>
      <c r="G82" s="24">
        <f t="shared" si="8"/>
        <v>16.737017767743207</v>
      </c>
      <c r="H82" s="24">
        <f t="shared" si="8"/>
        <v>0.26888503390632396</v>
      </c>
      <c r="I82" s="41"/>
      <c r="J82" s="42"/>
    </row>
    <row r="83" spans="1:10" ht="9.75" customHeight="1" x14ac:dyDescent="0.2">
      <c r="A83" s="32">
        <v>8</v>
      </c>
      <c r="B83" s="21" t="s">
        <v>81</v>
      </c>
      <c r="C83" s="32" t="s">
        <v>30</v>
      </c>
      <c r="D83" s="32">
        <v>24</v>
      </c>
      <c r="E83" s="26">
        <v>5513</v>
      </c>
      <c r="F83" s="23">
        <v>0.56999999999999995</v>
      </c>
      <c r="G83" s="24">
        <f t="shared" si="8"/>
        <v>17.345636595661137</v>
      </c>
      <c r="H83" s="24">
        <f t="shared" si="8"/>
        <v>0.27866267150291751</v>
      </c>
      <c r="I83" s="41"/>
      <c r="J83" s="42"/>
    </row>
    <row r="84" spans="1:10" ht="9.75" customHeight="1" x14ac:dyDescent="0.2">
      <c r="A84" s="32">
        <v>9</v>
      </c>
      <c r="B84" s="21" t="s">
        <v>82</v>
      </c>
      <c r="C84" s="32" t="s">
        <v>30</v>
      </c>
      <c r="D84" s="32">
        <v>24</v>
      </c>
      <c r="E84" s="26">
        <v>5513</v>
      </c>
      <c r="F84" s="23">
        <v>0.56999999999999995</v>
      </c>
      <c r="G84" s="24">
        <f t="shared" si="8"/>
        <v>17.345636595661137</v>
      </c>
      <c r="H84" s="24">
        <f t="shared" si="8"/>
        <v>0.27866267150291751</v>
      </c>
      <c r="I84" s="41"/>
      <c r="J84" s="42"/>
    </row>
    <row r="85" spans="1:10" ht="9.75" customHeight="1" x14ac:dyDescent="0.2">
      <c r="A85" s="32">
        <v>10</v>
      </c>
      <c r="B85" s="21" t="s">
        <v>83</v>
      </c>
      <c r="C85" s="32" t="s">
        <v>30</v>
      </c>
      <c r="D85" s="32">
        <v>24</v>
      </c>
      <c r="E85" s="26">
        <v>6103</v>
      </c>
      <c r="F85" s="23">
        <v>0.63</v>
      </c>
      <c r="G85" s="24">
        <f t="shared" si="8"/>
        <v>19.171493079414944</v>
      </c>
      <c r="H85" s="24">
        <f t="shared" si="8"/>
        <v>0.30799558429269835</v>
      </c>
      <c r="I85" s="41"/>
      <c r="J85" s="42"/>
    </row>
    <row r="86" spans="1:10" ht="9.75" customHeight="1" x14ac:dyDescent="0.2">
      <c r="A86" s="32">
        <v>11</v>
      </c>
      <c r="B86" s="21" t="s">
        <v>79</v>
      </c>
      <c r="C86" s="32" t="s">
        <v>57</v>
      </c>
      <c r="D86" s="32">
        <v>14</v>
      </c>
      <c r="E86" s="26">
        <v>10960</v>
      </c>
      <c r="F86" s="23">
        <v>1.1399999999999999</v>
      </c>
      <c r="G86" s="24">
        <f t="shared" si="8"/>
        <v>34.691273191322274</v>
      </c>
      <c r="H86" s="24">
        <f t="shared" si="8"/>
        <v>0.55732534300583503</v>
      </c>
      <c r="I86" s="41"/>
      <c r="J86" s="42"/>
    </row>
    <row r="87" spans="1:10" ht="9.75" customHeight="1" x14ac:dyDescent="0.2">
      <c r="A87" s="32">
        <v>12</v>
      </c>
      <c r="B87" s="21" t="s">
        <v>83</v>
      </c>
      <c r="C87" s="32" t="s">
        <v>57</v>
      </c>
      <c r="D87" s="32">
        <v>14</v>
      </c>
      <c r="E87" s="26">
        <v>10960</v>
      </c>
      <c r="F87" s="23">
        <v>1.1399999999999999</v>
      </c>
      <c r="G87" s="24">
        <f t="shared" si="8"/>
        <v>34.691273191322274</v>
      </c>
      <c r="H87" s="24">
        <f t="shared" si="8"/>
        <v>0.55732534300583503</v>
      </c>
      <c r="I87" s="41"/>
      <c r="J87" s="42"/>
    </row>
    <row r="88" spans="1:10" ht="24" customHeight="1" x14ac:dyDescent="0.2">
      <c r="A88" s="131" t="s">
        <v>128</v>
      </c>
      <c r="B88" s="127"/>
      <c r="C88" s="127"/>
      <c r="D88" s="127"/>
      <c r="E88" s="127"/>
      <c r="F88" s="127"/>
      <c r="G88" s="127"/>
      <c r="H88" s="127"/>
      <c r="I88" s="41"/>
      <c r="J88" s="41"/>
    </row>
    <row r="89" spans="1:10" ht="11.25" hidden="1" customHeight="1" x14ac:dyDescent="0.2">
      <c r="A89" s="36">
        <v>1</v>
      </c>
      <c r="B89" s="17" t="s">
        <v>84</v>
      </c>
      <c r="C89" s="36" t="s">
        <v>85</v>
      </c>
      <c r="D89" s="36">
        <v>8</v>
      </c>
      <c r="E89" s="40">
        <v>1479</v>
      </c>
      <c r="F89" s="36"/>
      <c r="G89" s="29" t="e">
        <f>E89/$C$135</f>
        <v>#DIV/0!</v>
      </c>
      <c r="H89" s="29" t="e">
        <f>E89/$C$136</f>
        <v>#DIV/0!</v>
      </c>
      <c r="I89" s="41">
        <v>1347</v>
      </c>
      <c r="J89" s="42" t="e">
        <f>I89/$C$135</f>
        <v>#DIV/0!</v>
      </c>
    </row>
    <row r="90" spans="1:10" ht="11.25" hidden="1" customHeight="1" x14ac:dyDescent="0.2">
      <c r="A90" s="36">
        <v>1</v>
      </c>
      <c r="B90" s="17" t="s">
        <v>86</v>
      </c>
      <c r="C90" s="36" t="s">
        <v>85</v>
      </c>
      <c r="D90" s="36">
        <v>8</v>
      </c>
      <c r="E90" s="40">
        <v>2161</v>
      </c>
      <c r="F90" s="36"/>
      <c r="G90" s="29" t="e">
        <f>E90/$C$135</f>
        <v>#DIV/0!</v>
      </c>
      <c r="H90" s="29" t="e">
        <f>E90/$C$136</f>
        <v>#DIV/0!</v>
      </c>
      <c r="I90" s="41">
        <v>2197</v>
      </c>
      <c r="J90" s="42" t="e">
        <f>I90/$C$135</f>
        <v>#DIV/0!</v>
      </c>
    </row>
    <row r="91" spans="1:10" ht="9" customHeight="1" x14ac:dyDescent="0.2">
      <c r="A91" s="32">
        <v>1</v>
      </c>
      <c r="B91" s="21" t="s">
        <v>87</v>
      </c>
      <c r="C91" s="32" t="s">
        <v>26</v>
      </c>
      <c r="D91" s="32">
        <v>13</v>
      </c>
      <c r="E91" s="26">
        <v>7989</v>
      </c>
      <c r="F91" s="23">
        <v>0.83</v>
      </c>
      <c r="G91" s="24">
        <f t="shared" ref="G91:H96" si="9">$F91/C$134*0.9</f>
        <v>24.442917443800923</v>
      </c>
      <c r="H91" s="24">
        <f t="shared" si="9"/>
        <v>0.39268254218577509</v>
      </c>
      <c r="I91" s="41"/>
      <c r="J91" s="42"/>
    </row>
    <row r="92" spans="1:10" ht="8.25" customHeight="1" x14ac:dyDescent="0.2">
      <c r="A92" s="32">
        <v>2</v>
      </c>
      <c r="B92" s="21" t="s">
        <v>88</v>
      </c>
      <c r="C92" s="32" t="s">
        <v>26</v>
      </c>
      <c r="D92" s="32">
        <v>13</v>
      </c>
      <c r="E92" s="26">
        <v>7989</v>
      </c>
      <c r="F92" s="23">
        <v>0.83</v>
      </c>
      <c r="G92" s="24">
        <f t="shared" si="9"/>
        <v>24.442917443800923</v>
      </c>
      <c r="H92" s="24">
        <f t="shared" si="9"/>
        <v>0.39268254218577509</v>
      </c>
      <c r="I92" s="41"/>
      <c r="J92" s="42"/>
    </row>
    <row r="93" spans="1:10" ht="9" hidden="1" customHeight="1" x14ac:dyDescent="0.2">
      <c r="A93" s="32">
        <v>5</v>
      </c>
      <c r="B93" s="21" t="s">
        <v>89</v>
      </c>
      <c r="C93" s="32" t="s">
        <v>26</v>
      </c>
      <c r="D93" s="32">
        <v>12</v>
      </c>
      <c r="E93" s="26">
        <v>7989</v>
      </c>
      <c r="F93" s="23">
        <f>E93*0.9</f>
        <v>7190.1</v>
      </c>
      <c r="G93" s="24">
        <f t="shared" si="9"/>
        <v>211743.39844900364</v>
      </c>
      <c r="H93" s="24">
        <f t="shared" si="9"/>
        <v>3401.7189717710139</v>
      </c>
      <c r="I93" s="41"/>
      <c r="J93" s="42"/>
    </row>
    <row r="94" spans="1:10" ht="9" customHeight="1" x14ac:dyDescent="0.2">
      <c r="A94" s="32">
        <v>3</v>
      </c>
      <c r="B94" s="21" t="s">
        <v>90</v>
      </c>
      <c r="C94" s="32" t="s">
        <v>26</v>
      </c>
      <c r="D94" s="32">
        <v>13</v>
      </c>
      <c r="E94" s="26">
        <v>7989</v>
      </c>
      <c r="F94" s="23">
        <v>0.83</v>
      </c>
      <c r="G94" s="24">
        <f t="shared" si="9"/>
        <v>24.442917443800923</v>
      </c>
      <c r="H94" s="24">
        <f t="shared" si="9"/>
        <v>0.39268254218577509</v>
      </c>
      <c r="I94" s="41"/>
      <c r="J94" s="42"/>
    </row>
    <row r="95" spans="1:10" ht="9" customHeight="1" x14ac:dyDescent="0.2">
      <c r="A95" s="32">
        <v>4</v>
      </c>
      <c r="B95" s="21" t="s">
        <v>91</v>
      </c>
      <c r="C95" s="32" t="s">
        <v>26</v>
      </c>
      <c r="D95" s="32">
        <v>13</v>
      </c>
      <c r="E95" s="26">
        <v>7989</v>
      </c>
      <c r="F95" s="23">
        <v>0.83</v>
      </c>
      <c r="G95" s="24">
        <f t="shared" si="9"/>
        <v>24.442917443800923</v>
      </c>
      <c r="H95" s="24">
        <f t="shared" si="9"/>
        <v>0.39268254218577509</v>
      </c>
      <c r="I95" s="41"/>
      <c r="J95" s="42"/>
    </row>
    <row r="96" spans="1:10" ht="9" customHeight="1" x14ac:dyDescent="0.2">
      <c r="A96" s="32">
        <v>5</v>
      </c>
      <c r="B96" s="21" t="s">
        <v>92</v>
      </c>
      <c r="C96" s="32" t="s">
        <v>26</v>
      </c>
      <c r="D96" s="32">
        <v>13</v>
      </c>
      <c r="E96" s="26">
        <v>7989</v>
      </c>
      <c r="F96" s="23">
        <v>0.83</v>
      </c>
      <c r="G96" s="24">
        <f t="shared" si="9"/>
        <v>24.442917443800923</v>
      </c>
      <c r="H96" s="24">
        <f t="shared" si="9"/>
        <v>0.39268254218577509</v>
      </c>
      <c r="I96" s="41"/>
      <c r="J96" s="42"/>
    </row>
    <row r="97" spans="1:10" ht="23.25" customHeight="1" x14ac:dyDescent="0.2">
      <c r="A97" s="131" t="s">
        <v>126</v>
      </c>
      <c r="B97" s="127"/>
      <c r="C97" s="127"/>
      <c r="D97" s="127"/>
      <c r="E97" s="127"/>
      <c r="F97" s="127"/>
      <c r="G97" s="127"/>
      <c r="H97" s="127"/>
      <c r="I97" s="41"/>
      <c r="J97" s="42"/>
    </row>
    <row r="98" spans="1:10" ht="9" customHeight="1" x14ac:dyDescent="0.2">
      <c r="A98" s="32">
        <v>1</v>
      </c>
      <c r="B98" s="43" t="s">
        <v>93</v>
      </c>
      <c r="C98" s="20" t="s">
        <v>94</v>
      </c>
      <c r="D98" s="20">
        <v>18</v>
      </c>
      <c r="E98" s="22">
        <v>7901</v>
      </c>
      <c r="F98" s="23">
        <v>0.84</v>
      </c>
      <c r="G98" s="24">
        <f t="shared" ref="G98:H101" si="10">$F98/C$134*0.93</f>
        <v>25.561990772553255</v>
      </c>
      <c r="H98" s="24">
        <f t="shared" si="10"/>
        <v>0.41066077905693105</v>
      </c>
      <c r="I98" s="41"/>
      <c r="J98" s="42"/>
    </row>
    <row r="99" spans="1:10" ht="9" customHeight="1" x14ac:dyDescent="0.2">
      <c r="A99" s="32">
        <v>2</v>
      </c>
      <c r="B99" s="43" t="s">
        <v>95</v>
      </c>
      <c r="C99" s="20" t="s">
        <v>94</v>
      </c>
      <c r="D99" s="20">
        <v>18</v>
      </c>
      <c r="E99" s="22">
        <v>7901</v>
      </c>
      <c r="F99" s="23">
        <v>0.84</v>
      </c>
      <c r="G99" s="24">
        <f t="shared" si="10"/>
        <v>25.561990772553255</v>
      </c>
      <c r="H99" s="24">
        <f t="shared" si="10"/>
        <v>0.41066077905693105</v>
      </c>
      <c r="I99" s="41"/>
      <c r="J99" s="42"/>
    </row>
    <row r="100" spans="1:10" ht="9" customHeight="1" x14ac:dyDescent="0.2">
      <c r="A100" s="32">
        <v>3</v>
      </c>
      <c r="B100" s="43" t="s">
        <v>96</v>
      </c>
      <c r="C100" s="20" t="s">
        <v>94</v>
      </c>
      <c r="D100" s="20">
        <v>18</v>
      </c>
      <c r="E100" s="22">
        <v>7901</v>
      </c>
      <c r="F100" s="23">
        <v>0.84</v>
      </c>
      <c r="G100" s="24">
        <f t="shared" si="10"/>
        <v>25.561990772553255</v>
      </c>
      <c r="H100" s="24">
        <f t="shared" si="10"/>
        <v>0.41066077905693105</v>
      </c>
      <c r="I100" s="41"/>
      <c r="J100" s="42"/>
    </row>
    <row r="101" spans="1:10" ht="9" customHeight="1" x14ac:dyDescent="0.2">
      <c r="A101" s="32">
        <v>4</v>
      </c>
      <c r="B101" s="43" t="s">
        <v>97</v>
      </c>
      <c r="C101" s="20" t="s">
        <v>94</v>
      </c>
      <c r="D101" s="20">
        <v>18</v>
      </c>
      <c r="E101" s="22">
        <v>7901</v>
      </c>
      <c r="F101" s="23">
        <v>0.84</v>
      </c>
      <c r="G101" s="24">
        <f t="shared" si="10"/>
        <v>25.561990772553255</v>
      </c>
      <c r="H101" s="24">
        <f t="shared" si="10"/>
        <v>0.41066077905693105</v>
      </c>
      <c r="I101" s="41"/>
      <c r="J101" s="42"/>
    </row>
    <row r="102" spans="1:10" ht="21.75" customHeight="1" x14ac:dyDescent="0.2">
      <c r="A102" s="131" t="s">
        <v>127</v>
      </c>
      <c r="B102" s="127"/>
      <c r="C102" s="127"/>
      <c r="D102" s="127"/>
      <c r="E102" s="127"/>
      <c r="F102" s="127"/>
      <c r="G102" s="127"/>
      <c r="H102" s="127"/>
      <c r="I102" s="41"/>
      <c r="J102" s="42"/>
    </row>
    <row r="103" spans="1:10" ht="9" customHeight="1" x14ac:dyDescent="0.2">
      <c r="A103" s="32">
        <v>1</v>
      </c>
      <c r="B103" s="43" t="s">
        <v>98</v>
      </c>
      <c r="C103" s="20" t="s">
        <v>94</v>
      </c>
      <c r="D103" s="20">
        <v>18</v>
      </c>
      <c r="E103" s="26">
        <v>4996</v>
      </c>
      <c r="F103" s="23">
        <v>0.56000000000000005</v>
      </c>
      <c r="G103" s="24">
        <f t="shared" ref="G103:H106" si="11">$F103/C$134*0.95</f>
        <v>17.407807336147378</v>
      </c>
      <c r="H103" s="24">
        <f t="shared" si="11"/>
        <v>0.27966146244020396</v>
      </c>
      <c r="I103" s="41"/>
      <c r="J103" s="42"/>
    </row>
    <row r="104" spans="1:10" ht="9" customHeight="1" x14ac:dyDescent="0.2">
      <c r="A104" s="32">
        <v>2</v>
      </c>
      <c r="B104" s="43" t="s">
        <v>99</v>
      </c>
      <c r="C104" s="20" t="s">
        <v>94</v>
      </c>
      <c r="D104" s="20">
        <v>18</v>
      </c>
      <c r="E104" s="26">
        <v>4996</v>
      </c>
      <c r="F104" s="23">
        <v>0.56000000000000005</v>
      </c>
      <c r="G104" s="24">
        <f t="shared" si="11"/>
        <v>17.407807336147378</v>
      </c>
      <c r="H104" s="24">
        <f t="shared" si="11"/>
        <v>0.27966146244020396</v>
      </c>
      <c r="I104" s="41"/>
      <c r="J104" s="42"/>
    </row>
    <row r="105" spans="1:10" ht="9" customHeight="1" x14ac:dyDescent="0.2">
      <c r="A105" s="32">
        <v>3</v>
      </c>
      <c r="B105" s="43" t="s">
        <v>100</v>
      </c>
      <c r="C105" s="20" t="s">
        <v>94</v>
      </c>
      <c r="D105" s="20">
        <v>18</v>
      </c>
      <c r="E105" s="26">
        <v>4996</v>
      </c>
      <c r="F105" s="23">
        <v>0.56000000000000005</v>
      </c>
      <c r="G105" s="24">
        <f t="shared" si="11"/>
        <v>17.407807336147378</v>
      </c>
      <c r="H105" s="24">
        <f t="shared" si="11"/>
        <v>0.27966146244020396</v>
      </c>
      <c r="I105" s="41"/>
      <c r="J105" s="42"/>
    </row>
    <row r="106" spans="1:10" ht="8.25" customHeight="1" x14ac:dyDescent="0.2">
      <c r="A106" s="32">
        <v>4</v>
      </c>
      <c r="B106" s="31" t="s">
        <v>101</v>
      </c>
      <c r="C106" s="32" t="s">
        <v>94</v>
      </c>
      <c r="D106" s="32">
        <v>18</v>
      </c>
      <c r="E106" s="26">
        <v>4996</v>
      </c>
      <c r="F106" s="23">
        <v>0.56000000000000005</v>
      </c>
      <c r="G106" s="24">
        <f t="shared" si="11"/>
        <v>17.407807336147378</v>
      </c>
      <c r="H106" s="24">
        <f t="shared" si="11"/>
        <v>0.27966146244020396</v>
      </c>
      <c r="I106" s="41"/>
      <c r="J106" s="41"/>
    </row>
    <row r="107" spans="1:10" ht="12.75" hidden="1" customHeight="1" x14ac:dyDescent="0.2">
      <c r="A107" s="44"/>
      <c r="B107" s="17"/>
      <c r="C107" s="36"/>
      <c r="D107" s="36"/>
      <c r="E107" s="37"/>
      <c r="F107" s="38"/>
      <c r="G107" s="29"/>
      <c r="H107" s="29"/>
      <c r="I107" s="41"/>
      <c r="J107" s="42"/>
    </row>
    <row r="108" spans="1:10" ht="9.75" hidden="1" customHeight="1" x14ac:dyDescent="0.2">
      <c r="A108" s="44"/>
      <c r="B108" s="17"/>
      <c r="C108" s="36"/>
      <c r="D108" s="36"/>
      <c r="E108" s="37"/>
      <c r="F108" s="38"/>
      <c r="G108" s="29"/>
      <c r="H108" s="29"/>
      <c r="I108" s="41"/>
      <c r="J108" s="42"/>
    </row>
    <row r="109" spans="1:10" ht="12.75" hidden="1" customHeight="1" x14ac:dyDescent="0.2">
      <c r="A109" s="44"/>
      <c r="B109" s="45"/>
      <c r="C109" s="36"/>
      <c r="D109" s="36"/>
      <c r="E109" s="37"/>
      <c r="F109" s="38"/>
      <c r="G109" s="29"/>
      <c r="H109" s="29"/>
      <c r="I109" s="41"/>
      <c r="J109" s="42"/>
    </row>
    <row r="110" spans="1:10" ht="12.75" hidden="1" customHeight="1" x14ac:dyDescent="0.2">
      <c r="A110" s="44"/>
      <c r="B110" s="17"/>
      <c r="C110" s="36"/>
      <c r="D110" s="36"/>
      <c r="E110" s="37"/>
      <c r="F110" s="38"/>
      <c r="G110" s="29"/>
      <c r="H110" s="29"/>
      <c r="I110" s="41"/>
      <c r="J110" s="42"/>
    </row>
    <row r="111" spans="1:10" ht="12.75" hidden="1" customHeight="1" x14ac:dyDescent="0.2">
      <c r="A111" s="44"/>
      <c r="B111" s="17"/>
      <c r="C111" s="36"/>
      <c r="D111" s="36"/>
      <c r="E111" s="37"/>
      <c r="F111" s="38"/>
      <c r="G111" s="29"/>
      <c r="H111" s="29"/>
      <c r="I111" s="41"/>
      <c r="J111" s="42"/>
    </row>
    <row r="112" spans="1:10" ht="12.75" hidden="1" customHeight="1" x14ac:dyDescent="0.2">
      <c r="A112" s="44"/>
      <c r="B112" s="45"/>
      <c r="C112" s="36"/>
      <c r="D112" s="36"/>
      <c r="E112" s="37"/>
      <c r="F112" s="38"/>
      <c r="G112" s="29"/>
      <c r="H112" s="29"/>
      <c r="I112" s="41"/>
      <c r="J112" s="42"/>
    </row>
    <row r="113" spans="1:10" ht="12.75" hidden="1" customHeight="1" x14ac:dyDescent="0.2">
      <c r="A113" s="7"/>
      <c r="B113" s="46"/>
      <c r="C113" s="7"/>
      <c r="D113" s="7"/>
      <c r="E113" s="47"/>
      <c r="F113" s="48"/>
      <c r="G113" s="49"/>
      <c r="H113" s="49"/>
      <c r="I113" s="41"/>
      <c r="J113" s="42"/>
    </row>
    <row r="114" spans="1:10" ht="12.75" hidden="1" customHeight="1" x14ac:dyDescent="0.2">
      <c r="A114" s="123" t="s">
        <v>102</v>
      </c>
      <c r="B114" s="123"/>
      <c r="C114" s="123"/>
      <c r="D114" s="123"/>
      <c r="E114" s="123"/>
      <c r="F114" s="123"/>
      <c r="G114" s="123"/>
      <c r="H114" s="123"/>
      <c r="I114" s="41"/>
      <c r="J114" s="42"/>
    </row>
    <row r="115" spans="1:10" ht="12.75" hidden="1" customHeight="1" x14ac:dyDescent="0.2">
      <c r="A115" s="44">
        <v>1</v>
      </c>
      <c r="B115" s="17" t="s">
        <v>103</v>
      </c>
      <c r="C115" s="16" t="s">
        <v>104</v>
      </c>
      <c r="D115" s="16" t="s">
        <v>105</v>
      </c>
      <c r="E115" s="18">
        <v>41438</v>
      </c>
      <c r="F115" s="16"/>
      <c r="G115" s="19">
        <f t="shared" ref="G115:H121" si="12">$E115/C$134</f>
        <v>1355911.128562547</v>
      </c>
      <c r="H115" s="19">
        <f t="shared" si="12"/>
        <v>21783.104662776637</v>
      </c>
      <c r="I115" s="41"/>
      <c r="J115" s="42"/>
    </row>
    <row r="116" spans="1:10" ht="12.75" hidden="1" customHeight="1" x14ac:dyDescent="0.2">
      <c r="A116" s="44">
        <v>2</v>
      </c>
      <c r="B116" s="17" t="s">
        <v>106</v>
      </c>
      <c r="C116" s="16" t="s">
        <v>104</v>
      </c>
      <c r="D116" s="16" t="s">
        <v>105</v>
      </c>
      <c r="E116" s="18">
        <v>44232</v>
      </c>
      <c r="F116" s="16"/>
      <c r="G116" s="19">
        <f t="shared" si="12"/>
        <v>1447334.8385196819</v>
      </c>
      <c r="H116" s="19">
        <f t="shared" si="12"/>
        <v>23251.853020028386</v>
      </c>
      <c r="I116" s="41"/>
      <c r="J116" s="42"/>
    </row>
    <row r="117" spans="1:10" ht="12.75" hidden="1" customHeight="1" x14ac:dyDescent="0.2">
      <c r="A117" s="44">
        <v>3</v>
      </c>
      <c r="B117" s="17" t="s">
        <v>107</v>
      </c>
      <c r="C117" s="16" t="s">
        <v>104</v>
      </c>
      <c r="D117" s="16" t="s">
        <v>105</v>
      </c>
      <c r="E117" s="18">
        <v>45402</v>
      </c>
      <c r="F117" s="16"/>
      <c r="G117" s="19">
        <f t="shared" si="12"/>
        <v>1485618.9260822618</v>
      </c>
      <c r="H117" s="19">
        <f t="shared" si="12"/>
        <v>23866.897965620563</v>
      </c>
      <c r="I117" s="41"/>
      <c r="J117" s="42"/>
    </row>
    <row r="118" spans="1:10" ht="12.75" hidden="1" customHeight="1" x14ac:dyDescent="0.2">
      <c r="A118" s="44">
        <v>4</v>
      </c>
      <c r="B118" s="17" t="s">
        <v>106</v>
      </c>
      <c r="C118" s="16" t="s">
        <v>108</v>
      </c>
      <c r="D118" s="16" t="s">
        <v>105</v>
      </c>
      <c r="E118" s="18">
        <v>66348</v>
      </c>
      <c r="F118" s="16"/>
      <c r="G118" s="19">
        <f t="shared" si="12"/>
        <v>2171002.2577795233</v>
      </c>
      <c r="H118" s="19">
        <f t="shared" si="12"/>
        <v>34877.779530042579</v>
      </c>
      <c r="I118" s="41"/>
      <c r="J118" s="42"/>
    </row>
    <row r="119" spans="1:10" ht="12.75" hidden="1" customHeight="1" x14ac:dyDescent="0.2">
      <c r="A119" s="44">
        <v>5</v>
      </c>
      <c r="B119" s="17" t="s">
        <v>109</v>
      </c>
      <c r="C119" s="16" t="s">
        <v>108</v>
      </c>
      <c r="D119" s="16" t="s">
        <v>105</v>
      </c>
      <c r="E119" s="18">
        <v>70654</v>
      </c>
      <c r="F119" s="16"/>
      <c r="G119" s="19">
        <f t="shared" si="12"/>
        <v>2311900.7885867609</v>
      </c>
      <c r="H119" s="19">
        <f t="shared" si="12"/>
        <v>37141.35520159806</v>
      </c>
      <c r="I119" s="41"/>
      <c r="J119" s="42"/>
    </row>
    <row r="120" spans="1:10" ht="12.75" hidden="1" customHeight="1" x14ac:dyDescent="0.2">
      <c r="A120" s="44">
        <v>6</v>
      </c>
      <c r="B120" s="17" t="s">
        <v>103</v>
      </c>
      <c r="C120" s="16" t="s">
        <v>110</v>
      </c>
      <c r="D120" s="16" t="s">
        <v>105</v>
      </c>
      <c r="E120" s="18">
        <v>113955</v>
      </c>
      <c r="F120" s="16"/>
      <c r="G120" s="19">
        <f t="shared" si="12"/>
        <v>3728771.9642681852</v>
      </c>
      <c r="H120" s="19">
        <f t="shared" si="12"/>
        <v>59903.800662356094</v>
      </c>
      <c r="I120" s="41"/>
      <c r="J120" s="42"/>
    </row>
    <row r="121" spans="1:10" ht="12.75" hidden="1" customHeight="1" x14ac:dyDescent="0.2">
      <c r="A121" s="44">
        <v>7</v>
      </c>
      <c r="B121" s="17" t="s">
        <v>109</v>
      </c>
      <c r="C121" s="16" t="s">
        <v>110</v>
      </c>
      <c r="D121" s="16" t="s">
        <v>105</v>
      </c>
      <c r="E121" s="18">
        <v>129534</v>
      </c>
      <c r="F121" s="16"/>
      <c r="G121" s="19">
        <f t="shared" si="12"/>
        <v>4238539.3148129974</v>
      </c>
      <c r="H121" s="19">
        <f t="shared" si="12"/>
        <v>68093.360668664245</v>
      </c>
      <c r="I121" s="41"/>
      <c r="J121" s="42"/>
    </row>
    <row r="122" spans="1:10" ht="11.25" hidden="1" customHeight="1" x14ac:dyDescent="0.2">
      <c r="A122" s="124" t="s">
        <v>102</v>
      </c>
      <c r="B122" s="124"/>
      <c r="C122" s="124"/>
      <c r="D122" s="124"/>
      <c r="E122" s="124"/>
      <c r="F122" s="124"/>
      <c r="G122" s="124"/>
      <c r="H122" s="124"/>
      <c r="I122" s="41"/>
      <c r="J122" s="42"/>
    </row>
    <row r="123" spans="1:10" ht="11.25" hidden="1" customHeight="1" x14ac:dyDescent="0.2">
      <c r="A123" s="44">
        <v>1</v>
      </c>
      <c r="B123" s="50" t="e">
        <f>#REF!</f>
        <v>#REF!</v>
      </c>
      <c r="C123" s="36" t="e">
        <f>#REF!</f>
        <v>#REF!</v>
      </c>
      <c r="D123" s="36"/>
      <c r="E123" s="18" t="e">
        <f>#REF!</f>
        <v>#REF!</v>
      </c>
      <c r="F123" s="16"/>
      <c r="G123" s="19" t="e">
        <f>E123/$C$134</f>
        <v>#REF!</v>
      </c>
      <c r="H123" s="19" t="e">
        <f>E123/$D$134</f>
        <v>#REF!</v>
      </c>
      <c r="I123" s="41"/>
      <c r="J123" s="42"/>
    </row>
    <row r="124" spans="1:10" ht="11.25" hidden="1" customHeight="1" x14ac:dyDescent="0.2">
      <c r="A124" s="44">
        <v>2</v>
      </c>
      <c r="B124" s="50" t="e">
        <f>#REF!</f>
        <v>#REF!</v>
      </c>
      <c r="C124" s="36" t="e">
        <f>#REF!</f>
        <v>#REF!</v>
      </c>
      <c r="D124" s="36"/>
      <c r="E124" s="18" t="e">
        <f>#REF!</f>
        <v>#REF!</v>
      </c>
      <c r="F124" s="16"/>
      <c r="G124" s="19" t="e">
        <f>E124/$C$134</f>
        <v>#REF!</v>
      </c>
      <c r="H124" s="19" t="e">
        <f>E124/$D$134</f>
        <v>#REF!</v>
      </c>
      <c r="I124" s="41"/>
      <c r="J124" s="42"/>
    </row>
    <row r="125" spans="1:10" ht="11.25" hidden="1" customHeight="1" x14ac:dyDescent="0.2">
      <c r="A125" s="44">
        <v>3</v>
      </c>
      <c r="B125" s="50" t="e">
        <f>#REF!</f>
        <v>#REF!</v>
      </c>
      <c r="C125" s="36" t="e">
        <f>#REF!</f>
        <v>#REF!</v>
      </c>
      <c r="D125" s="36"/>
      <c r="E125" s="18" t="e">
        <f>#REF!</f>
        <v>#REF!</v>
      </c>
      <c r="F125" s="16"/>
      <c r="G125" s="19" t="e">
        <f>E125/$C$134</f>
        <v>#REF!</v>
      </c>
      <c r="H125" s="19" t="e">
        <f>E125/$D$134</f>
        <v>#REF!</v>
      </c>
      <c r="I125" s="41"/>
      <c r="J125" s="42"/>
    </row>
    <row r="126" spans="1:10" ht="11.25" hidden="1" customHeight="1" x14ac:dyDescent="0.2">
      <c r="A126" s="44">
        <v>4</v>
      </c>
      <c r="B126" s="50" t="e">
        <f>#REF!</f>
        <v>#REF!</v>
      </c>
      <c r="C126" s="36" t="e">
        <f>#REF!</f>
        <v>#REF!</v>
      </c>
      <c r="D126" s="36"/>
      <c r="E126" s="18" t="e">
        <f>#REF!</f>
        <v>#REF!</v>
      </c>
      <c r="F126" s="16"/>
      <c r="G126" s="19" t="e">
        <f>E126/$C$134</f>
        <v>#REF!</v>
      </c>
      <c r="H126" s="19" t="e">
        <f>E126/$D$134</f>
        <v>#REF!</v>
      </c>
      <c r="I126" s="41"/>
      <c r="J126" s="42"/>
    </row>
    <row r="127" spans="1:10" ht="11.25" hidden="1" customHeight="1" x14ac:dyDescent="0.2">
      <c r="A127" s="44">
        <v>5</v>
      </c>
      <c r="B127" s="50" t="e">
        <f>#REF!</f>
        <v>#REF!</v>
      </c>
      <c r="C127" s="36" t="e">
        <f>#REF!</f>
        <v>#REF!</v>
      </c>
      <c r="D127" s="36"/>
      <c r="E127" s="18" t="e">
        <f>#REF!</f>
        <v>#REF!</v>
      </c>
      <c r="F127" s="16"/>
      <c r="G127" s="19" t="e">
        <f>E127/$C$134</f>
        <v>#REF!</v>
      </c>
      <c r="H127" s="19" t="e">
        <f>E127/$D$134</f>
        <v>#REF!</v>
      </c>
      <c r="I127" s="41"/>
      <c r="J127" s="42"/>
    </row>
    <row r="128" spans="1:10" ht="11.25" hidden="1" customHeight="1" x14ac:dyDescent="0.2">
      <c r="A128" s="125" t="s">
        <v>102</v>
      </c>
      <c r="B128" s="126"/>
      <c r="C128" s="126"/>
      <c r="D128" s="126"/>
      <c r="E128" s="126"/>
      <c r="F128" s="126"/>
      <c r="G128" s="126"/>
      <c r="H128" s="126"/>
      <c r="I128" s="41"/>
      <c r="J128" s="42"/>
    </row>
    <row r="129" spans="1:10" ht="12.75" hidden="1" customHeight="1" x14ac:dyDescent="0.2">
      <c r="A129" s="44">
        <v>1</v>
      </c>
      <c r="B129" s="50" t="s">
        <v>111</v>
      </c>
      <c r="C129" s="36"/>
      <c r="D129" s="36" t="s">
        <v>104</v>
      </c>
      <c r="E129" s="18">
        <v>61198</v>
      </c>
      <c r="F129" s="16"/>
      <c r="G129" s="19">
        <f t="shared" ref="G129:H132" si="13">$E129/C$134</f>
        <v>2002486.8296194498</v>
      </c>
      <c r="H129" s="19">
        <f t="shared" si="13"/>
        <v>32170.530410555642</v>
      </c>
      <c r="I129" s="41"/>
      <c r="J129" s="42"/>
    </row>
    <row r="130" spans="1:10" ht="11.25" hidden="1" customHeight="1" x14ac:dyDescent="0.2">
      <c r="A130" s="44">
        <v>2</v>
      </c>
      <c r="B130" s="50" t="s">
        <v>111</v>
      </c>
      <c r="C130" s="36"/>
      <c r="D130" s="36" t="s">
        <v>110</v>
      </c>
      <c r="E130" s="18">
        <v>168295</v>
      </c>
      <c r="F130" s="16"/>
      <c r="G130" s="19">
        <f t="shared" si="13"/>
        <v>5506855.1421746677</v>
      </c>
      <c r="H130" s="19">
        <f t="shared" si="13"/>
        <v>88469.22146874835</v>
      </c>
      <c r="I130" s="41"/>
      <c r="J130" s="42"/>
    </row>
    <row r="131" spans="1:10" ht="11.25" hidden="1" customHeight="1" x14ac:dyDescent="0.2">
      <c r="A131" s="44">
        <v>3</v>
      </c>
      <c r="B131" s="50" t="s">
        <v>112</v>
      </c>
      <c r="C131" s="36"/>
      <c r="D131" s="36" t="s">
        <v>104</v>
      </c>
      <c r="E131" s="18">
        <v>55852</v>
      </c>
      <c r="F131" s="16"/>
      <c r="G131" s="19">
        <f t="shared" si="13"/>
        <v>1827557.9987565854</v>
      </c>
      <c r="H131" s="19">
        <f t="shared" si="13"/>
        <v>29360.248120695996</v>
      </c>
      <c r="I131" s="41"/>
      <c r="J131" s="42"/>
    </row>
    <row r="132" spans="1:10" ht="11.25" hidden="1" customHeight="1" x14ac:dyDescent="0.2">
      <c r="A132" s="44">
        <v>4</v>
      </c>
      <c r="B132" s="50" t="s">
        <v>112</v>
      </c>
      <c r="C132" s="36"/>
      <c r="D132" s="36" t="s">
        <v>110</v>
      </c>
      <c r="E132" s="18">
        <v>153593</v>
      </c>
      <c r="F132" s="16"/>
      <c r="G132" s="19">
        <f t="shared" si="13"/>
        <v>5025784.4965806101</v>
      </c>
      <c r="H132" s="19">
        <f t="shared" si="13"/>
        <v>80740.682331913995</v>
      </c>
      <c r="I132" s="41"/>
      <c r="J132" s="42"/>
    </row>
    <row r="133" spans="1:10" ht="9.75" hidden="1" customHeight="1" x14ac:dyDescent="0.2">
      <c r="A133" s="7"/>
      <c r="B133" s="51" t="s">
        <v>113</v>
      </c>
      <c r="C133" s="52" t="s">
        <v>114</v>
      </c>
      <c r="D133" s="52" t="s">
        <v>115</v>
      </c>
      <c r="E133" s="53"/>
      <c r="F133" s="52"/>
      <c r="G133" s="52"/>
      <c r="H133" s="51"/>
    </row>
    <row r="134" spans="1:10" ht="9.75" hidden="1" customHeight="1" x14ac:dyDescent="0.2">
      <c r="A134" s="7"/>
      <c r="B134" s="54" t="s">
        <v>116</v>
      </c>
      <c r="C134" s="52">
        <f>3.0561/100</f>
        <v>3.0560999999999998E-2</v>
      </c>
      <c r="D134" s="52">
        <v>1.9023000000000001</v>
      </c>
      <c r="E134" s="53"/>
      <c r="F134" s="52"/>
      <c r="G134" s="52"/>
      <c r="H134" s="51"/>
    </row>
    <row r="135" spans="1:10" hidden="1" x14ac:dyDescent="0.2">
      <c r="A135" s="7"/>
      <c r="B135" s="51"/>
      <c r="C135" s="51"/>
      <c r="D135" s="51"/>
      <c r="E135" s="55"/>
      <c r="F135" s="56"/>
      <c r="G135" s="51"/>
      <c r="H135" s="51"/>
    </row>
    <row r="136" spans="1:10" ht="16.5" customHeight="1" x14ac:dyDescent="0.2">
      <c r="A136" s="7"/>
      <c r="B136" s="54" t="s">
        <v>117</v>
      </c>
      <c r="C136" s="51"/>
      <c r="D136" s="51"/>
      <c r="E136" s="55"/>
      <c r="F136" s="56"/>
      <c r="G136" s="51"/>
      <c r="H136" s="51"/>
    </row>
    <row r="137" spans="1:10" ht="16.5" customHeight="1" x14ac:dyDescent="0.2">
      <c r="A137" s="7"/>
      <c r="B137" s="54" t="s">
        <v>118</v>
      </c>
      <c r="C137" s="54"/>
      <c r="D137" s="54"/>
      <c r="E137" s="55"/>
      <c r="F137" s="56"/>
      <c r="G137" s="51"/>
      <c r="H137" s="51"/>
    </row>
    <row r="138" spans="1:10" ht="10.5" customHeight="1" x14ac:dyDescent="0.2">
      <c r="A138" s="7"/>
      <c r="B138" s="62" t="s">
        <v>119</v>
      </c>
      <c r="C138" s="51"/>
      <c r="D138" s="51"/>
      <c r="E138" s="55"/>
      <c r="F138" s="56"/>
      <c r="G138" s="51"/>
      <c r="H138" s="51"/>
    </row>
    <row r="139" spans="1:10" x14ac:dyDescent="0.2">
      <c r="A139" s="7"/>
      <c r="B139" s="57"/>
      <c r="C139" s="46"/>
      <c r="D139" s="46"/>
      <c r="E139" s="58"/>
      <c r="F139" s="46"/>
      <c r="G139" s="46"/>
      <c r="H139" s="46"/>
    </row>
  </sheetData>
  <mergeCells count="15">
    <mergeCell ref="A36:H36"/>
    <mergeCell ref="A3:H3"/>
    <mergeCell ref="A4:H4"/>
    <mergeCell ref="A5:H5"/>
    <mergeCell ref="A7:H7"/>
    <mergeCell ref="A33:H33"/>
    <mergeCell ref="A114:H114"/>
    <mergeCell ref="A122:H122"/>
    <mergeCell ref="A128:H128"/>
    <mergeCell ref="A54:H54"/>
    <mergeCell ref="A59:H59"/>
    <mergeCell ref="A70:H70"/>
    <mergeCell ref="A88:H88"/>
    <mergeCell ref="A97:H97"/>
    <mergeCell ref="A102:H102"/>
  </mergeCells>
  <printOptions horizontalCentered="1" verticalCentered="1"/>
  <pageMargins left="0.25" right="0.25" top="0.75" bottom="0.75" header="0.3" footer="0.3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Валютный</vt:lpstr>
      <vt:lpstr>Валютный  2018 </vt:lpstr>
      <vt:lpstr>Валютный!Область_печати</vt:lpstr>
      <vt:lpstr>'Валютный  2018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Маркетинг</cp:lastModifiedBy>
  <cp:lastPrinted>2020-11-17T09:00:00Z</cp:lastPrinted>
  <dcterms:created xsi:type="dcterms:W3CDTF">2016-10-27T06:05:48Z</dcterms:created>
  <dcterms:modified xsi:type="dcterms:W3CDTF">2021-01-15T13:08:26Z</dcterms:modified>
</cp:coreProperties>
</file>